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updateLinks="never" codeName="ThisWorkbook"/>
  <xr:revisionPtr revIDLastSave="0" documentId="13_ncr:1_{D39E17A6-56EC-43D2-99CE-4B45D592B323}" xr6:coauthVersionLast="47" xr6:coauthVersionMax="47" xr10:uidLastSave="{00000000-0000-0000-0000-000000000000}"/>
  <workbookProtection lockStructure="1"/>
  <bookViews>
    <workbookView xWindow="-120" yWindow="-120" windowWidth="20730" windowHeight="11160" tabRatio="867" activeTab="1" xr2:uid="{00000000-000D-0000-FFFF-FFFF00000000}"/>
  </bookViews>
  <sheets>
    <sheet name="利用方法・注意事項（必ずお読みください。）" sheetId="13" r:id="rId1"/>
    <sheet name="算定基礎賃金集計表" sheetId="27" r:id="rId2"/>
    <sheet name="申告書記入イメージ" sheetId="6" r:id="rId3"/>
    <sheet name="(参考)e-Govイメージ" sheetId="14" r:id="rId4"/>
    <sheet name="(参考)e-Govイメージ（保険料算定内訳）" sheetId="26" r:id="rId5"/>
    <sheet name="保険料計算シート（非表示）" sheetId="24" state="hidden" r:id="rId6"/>
    <sheet name="設定シート（非表示）" sheetId="12" state="hidden" r:id="rId7"/>
    <sheet name="算定基礎賃img(非表示)" sheetId="16" state="hidden" r:id="rId8"/>
    <sheet name="申告書img(非表示)" sheetId="19" state="hidden" r:id="rId9"/>
  </sheets>
  <externalReferences>
    <externalReference r:id="rId10"/>
    <externalReference r:id="rId11"/>
  </externalReferences>
  <definedNames>
    <definedName name="DJ">申告書記入イメージ!$BQ$145</definedName>
    <definedName name="_xlnm.Print_Area" localSheetId="1">算定基礎賃金集計表!$A$1:$DK$110</definedName>
    <definedName name="_xlnm.Print_Area" localSheetId="8">'申告書img(非表示)'!$A$1:$DK$72</definedName>
    <definedName name="_xlnm.Print_Area" localSheetId="2">申告書記入イメージ!$A$24:$DK$224</definedName>
    <definedName name="_xlnm.Print_Area" localSheetId="0">'利用方法・注意事項（必ずお読みください。）'!$A$1:$M$407</definedName>
    <definedName name="可能" localSheetId="4">[1]申告書記入イメージ!$DE$106:$DE$107</definedName>
    <definedName name="可能" localSheetId="1">#REF!</definedName>
    <definedName name="可能">申告書記入イメージ!$DE$106:$DE$107</definedName>
    <definedName name="概算雇用保険料率" localSheetId="4">'[1]設定シート（非表示）'!$F$13:$F$15</definedName>
    <definedName name="概算雇用保険料率" localSheetId="1">#REF!</definedName>
    <definedName name="概算雇用保険料率">'設定シート（非表示）'!$F$13:$F$15</definedName>
    <definedName name="確定雇用保険料率" localSheetId="4">'[1]設定シート（非表示）'!$E$13:$E$15</definedName>
    <definedName name="確定雇用保険料率" localSheetId="1">#REF!</definedName>
    <definedName name="確定雇用保険料率">'設定シート（非表示）'!$E$13:$E$15</definedName>
    <definedName name="還付" localSheetId="4">[1]申告書記入イメージ!$DL$128:$DM$128</definedName>
    <definedName name="還付" localSheetId="1">#REF!</definedName>
    <definedName name="還付">申告書記入イメージ!$DL$128:$DM$128</definedName>
    <definedName name="修正４" localSheetId="1">#REF!</definedName>
    <definedName name="修正４">#REF!</definedName>
    <definedName name="修正５" localSheetId="1">#REF!</definedName>
    <definedName name="修正５">#REF!</definedName>
    <definedName name="充当しない" localSheetId="1">#REF!</definedName>
    <definedName name="充当しない">申告書記入イメージ!$DL$129</definedName>
    <definedName name="充当する" localSheetId="1">#REF!</definedName>
    <definedName name="充当する">#REF!</definedName>
    <definedName name="充当を優先" localSheetId="1">#REF!</definedName>
    <definedName name="充当を優先">申告書記入イメージ!$DM$129:$DM$131</definedName>
  </definedNames>
  <calcPr calcId="191029"/>
</workbook>
</file>

<file path=xl/calcChain.xml><?xml version="1.0" encoding="utf-8"?>
<calcChain xmlns="http://schemas.openxmlformats.org/spreadsheetml/2006/main">
  <c r="T157" i="6" l="1"/>
  <c r="AD216" i="6" s="1"/>
  <c r="T162" i="6"/>
  <c r="BC50" i="14" l="1"/>
  <c r="I61" i="14"/>
  <c r="I59" i="14"/>
  <c r="AJ213" i="6"/>
  <c r="AD213" i="6"/>
  <c r="I217" i="6"/>
  <c r="AW35" i="6"/>
  <c r="AT35" i="6"/>
  <c r="AQ35" i="6"/>
  <c r="AK35" i="6"/>
  <c r="AH35" i="6"/>
  <c r="AE35" i="6"/>
  <c r="AB35" i="6"/>
  <c r="Y35" i="6"/>
  <c r="V35" i="6"/>
  <c r="S35" i="6"/>
  <c r="P35" i="6"/>
  <c r="M35" i="6"/>
  <c r="J35" i="6"/>
  <c r="G35" i="6"/>
  <c r="AZ56" i="14" l="1"/>
  <c r="AT56" i="14"/>
  <c r="BQ141" i="6"/>
  <c r="CJ176" i="6"/>
  <c r="CJ171" i="6"/>
  <c r="AF171" i="6"/>
  <c r="CG61" i="27" l="1"/>
  <c r="BT61" i="27"/>
  <c r="CT59" i="27"/>
  <c r="CT51" i="27"/>
  <c r="CT49" i="27"/>
  <c r="CT47" i="27"/>
  <c r="CT45" i="27"/>
  <c r="CT57" i="27"/>
  <c r="CT55" i="27"/>
  <c r="CT53" i="27"/>
  <c r="CP55" i="27"/>
  <c r="CP45" i="27"/>
  <c r="CP53" i="27"/>
  <c r="CP51" i="27"/>
  <c r="CP49" i="27"/>
  <c r="CP47" i="27"/>
  <c r="CP36" i="27"/>
  <c r="CT28" i="27"/>
  <c r="CT30" i="27"/>
  <c r="CT32" i="27"/>
  <c r="CT34" i="27"/>
  <c r="CT36" i="27"/>
  <c r="CT38" i="27"/>
  <c r="CT40" i="27"/>
  <c r="CT26" i="27"/>
  <c r="CP28" i="27"/>
  <c r="CP30" i="27"/>
  <c r="CP32" i="27"/>
  <c r="CP34" i="27"/>
  <c r="CP26" i="27"/>
  <c r="CG42" i="27"/>
  <c r="BT42" i="27"/>
  <c r="BG45" i="27"/>
  <c r="AP64" i="27"/>
  <c r="AC64" i="27"/>
  <c r="P64" i="27"/>
  <c r="AG61" i="27"/>
  <c r="T61" i="27"/>
  <c r="BG59" i="27"/>
  <c r="BG55" i="27"/>
  <c r="BG53" i="27"/>
  <c r="BG51" i="27"/>
  <c r="BG49" i="27"/>
  <c r="BG47" i="27"/>
  <c r="BC55" i="27"/>
  <c r="BC53" i="27"/>
  <c r="BC51" i="27"/>
  <c r="BC49" i="27"/>
  <c r="BC47" i="27"/>
  <c r="BC45" i="27"/>
  <c r="AT42" i="27"/>
  <c r="AG42" i="27"/>
  <c r="T42" i="27"/>
  <c r="BG26" i="27"/>
  <c r="BG28" i="27"/>
  <c r="BG30" i="27"/>
  <c r="BG32" i="27"/>
  <c r="BG34" i="27"/>
  <c r="BG36" i="27"/>
  <c r="BG38" i="27"/>
  <c r="BG40" i="27"/>
  <c r="BC36" i="27"/>
  <c r="BC34" i="27"/>
  <c r="BC32" i="27"/>
  <c r="BC30" i="27"/>
  <c r="BC28" i="27"/>
  <c r="BC26" i="27"/>
  <c r="T64" i="27" l="1"/>
  <c r="CT61" i="27"/>
  <c r="BT85" i="27" s="1"/>
  <c r="BT176" i="6" s="1"/>
  <c r="CP64" i="27"/>
  <c r="CO70" i="27" s="1"/>
  <c r="CY70" i="27" s="1"/>
  <c r="CT42" i="27"/>
  <c r="BT81" i="27" s="1"/>
  <c r="BG42" i="27"/>
  <c r="U81" i="27" s="1"/>
  <c r="AG64" i="27"/>
  <c r="BC64" i="27"/>
  <c r="AS70" i="27" s="1"/>
  <c r="BC70" i="27" s="1"/>
  <c r="CT64" i="27" l="1"/>
  <c r="CL85" i="27"/>
  <c r="CW176" i="6" s="1"/>
  <c r="BT89" i="27"/>
  <c r="BT181" i="6" s="1"/>
  <c r="AM81" i="27"/>
  <c r="AS171" i="6" s="1"/>
  <c r="P171" i="6"/>
  <c r="BT171" i="6"/>
  <c r="CL81" i="27"/>
  <c r="CW171" i="6" s="1"/>
  <c r="E9" i="24" l="1"/>
  <c r="CL89" i="27"/>
  <c r="BJ10" i="26"/>
  <c r="BE10" i="26"/>
  <c r="AN10" i="26"/>
  <c r="AI10" i="26"/>
  <c r="AW47" i="26"/>
  <c r="CY89" i="27" l="1"/>
  <c r="G9" i="24" s="1"/>
  <c r="CW181" i="6"/>
  <c r="AD219" i="6"/>
  <c r="AY7" i="26"/>
  <c r="AW7" i="26"/>
  <c r="AU7" i="26"/>
  <c r="F17" i="24"/>
  <c r="AD7" i="26" l="1"/>
  <c r="AA7" i="26"/>
  <c r="R7" i="26"/>
  <c r="O7" i="26"/>
  <c r="AG7" i="26"/>
  <c r="L7" i="26"/>
  <c r="X7" i="26"/>
  <c r="AM7" i="26"/>
  <c r="U7" i="26"/>
  <c r="AP7" i="26"/>
  <c r="AJ7" i="26"/>
  <c r="AO26" i="26"/>
  <c r="AO23" i="26"/>
  <c r="AO15" i="26"/>
  <c r="BQ145" i="6"/>
  <c r="S23" i="26" l="1"/>
  <c r="S26" i="26" l="1"/>
  <c r="AW23" i="26"/>
  <c r="S28" i="26" l="1"/>
  <c r="AW26" i="26"/>
  <c r="S14" i="26"/>
  <c r="AW14" i="26" l="1"/>
  <c r="AY29" i="26"/>
  <c r="G2" i="16"/>
  <c r="C113" i="13" l="1"/>
  <c r="C114" i="13"/>
  <c r="BQ38" i="19" l="1"/>
  <c r="BQ54" i="6" l="1"/>
  <c r="AV10" i="26" s="1"/>
  <c r="C7" i="12" l="1"/>
  <c r="DL135" i="6" l="1"/>
  <c r="T61" i="24" l="1"/>
  <c r="T52" i="24"/>
  <c r="T45" i="24"/>
  <c r="T39" i="24"/>
  <c r="T32" i="24"/>
  <c r="BU38" i="19" l="1"/>
  <c r="AV38" i="19"/>
  <c r="AR38" i="19"/>
  <c r="J16" i="24" l="1"/>
  <c r="G19" i="24"/>
  <c r="E19" i="24"/>
  <c r="F14" i="24"/>
  <c r="T53" i="24" l="1"/>
  <c r="T40" i="24"/>
  <c r="T33" i="24"/>
  <c r="T46" i="24"/>
  <c r="CU191" i="6" l="1"/>
  <c r="BU81" i="6"/>
  <c r="BQ81" i="6"/>
  <c r="AV81" i="6"/>
  <c r="AR81" i="6"/>
  <c r="BU54" i="6"/>
  <c r="AZ10" i="26" s="1"/>
  <c r="AV54" i="6"/>
  <c r="AD10" i="26" s="1"/>
  <c r="AR54" i="6"/>
  <c r="Z10" i="26" s="1"/>
  <c r="D7" i="12" l="1"/>
  <c r="BR66" i="19" l="1"/>
  <c r="CM50" i="19" s="1"/>
  <c r="BR67" i="19"/>
  <c r="CP55" i="19" s="1"/>
  <c r="AT55" i="19"/>
  <c r="AQ55" i="19"/>
  <c r="AN55" i="19"/>
  <c r="AK55" i="19"/>
  <c r="AH55" i="19"/>
  <c r="AE55" i="19"/>
  <c r="AB55" i="19"/>
  <c r="Y55" i="19"/>
  <c r="V55" i="19"/>
  <c r="AT50" i="19"/>
  <c r="AQ50" i="19"/>
  <c r="AN50" i="19"/>
  <c r="AK50" i="19"/>
  <c r="AH50" i="19"/>
  <c r="AE50" i="19"/>
  <c r="AB50" i="19"/>
  <c r="Y50" i="19"/>
  <c r="V50" i="19"/>
  <c r="V68" i="19"/>
  <c r="AT60" i="19" s="1"/>
  <c r="V66" i="19"/>
  <c r="CM55" i="19" l="1"/>
  <c r="BX55" i="19"/>
  <c r="CD55" i="19"/>
  <c r="CS55" i="19"/>
  <c r="BR55" i="19"/>
  <c r="CG55" i="19"/>
  <c r="CV55" i="19"/>
  <c r="BU55" i="19"/>
  <c r="CJ55" i="19"/>
  <c r="CD50" i="19"/>
  <c r="CP50" i="19"/>
  <c r="BR50" i="19"/>
  <c r="Y60" i="19"/>
  <c r="AK60" i="19"/>
  <c r="AB60" i="19"/>
  <c r="AN60" i="19"/>
  <c r="BU50" i="19"/>
  <c r="CG50" i="19"/>
  <c r="CS50" i="19"/>
  <c r="BX50" i="19"/>
  <c r="CJ50" i="19"/>
  <c r="CV50" i="19"/>
  <c r="AE60" i="19"/>
  <c r="AQ60" i="19"/>
  <c r="BR65" i="19"/>
  <c r="CV45" i="19" s="1"/>
  <c r="CA50" i="19"/>
  <c r="V60" i="19"/>
  <c r="AH60" i="19"/>
  <c r="CA55" i="19"/>
  <c r="BU45" i="19" l="1"/>
  <c r="CA45" i="19"/>
  <c r="CJ45" i="19"/>
  <c r="BX45" i="19"/>
  <c r="CP45" i="19"/>
  <c r="CM45" i="19"/>
  <c r="CS45" i="19"/>
  <c r="CD45" i="19"/>
  <c r="CG45" i="19"/>
  <c r="BR45" i="19"/>
  <c r="AW19" i="19" l="1"/>
  <c r="AT19" i="19"/>
  <c r="AQ19" i="19"/>
  <c r="AK19" i="19"/>
  <c r="AH19" i="19"/>
  <c r="AE19" i="19"/>
  <c r="AB19" i="19"/>
  <c r="Y19" i="19"/>
  <c r="V19" i="19"/>
  <c r="S19" i="19"/>
  <c r="P19" i="19"/>
  <c r="M19" i="19"/>
  <c r="J19" i="19"/>
  <c r="G19" i="19"/>
  <c r="AH4" i="19"/>
  <c r="B210" i="6" l="1"/>
  <c r="B216" i="6"/>
  <c r="CS42" i="16" l="1"/>
  <c r="CO42" i="16"/>
  <c r="BF42" i="16"/>
  <c r="BB42" i="16"/>
  <c r="CS40" i="16"/>
  <c r="CO40" i="16"/>
  <c r="BF40" i="16"/>
  <c r="BB40" i="16"/>
  <c r="CS38" i="16"/>
  <c r="CO38" i="16"/>
  <c r="BF38" i="16"/>
  <c r="BB38" i="16"/>
  <c r="CS36" i="16"/>
  <c r="CO36" i="16"/>
  <c r="BF36" i="16"/>
  <c r="BB36" i="16"/>
  <c r="CS34" i="16"/>
  <c r="CO34" i="16"/>
  <c r="BF34" i="16"/>
  <c r="BB34" i="16"/>
  <c r="CS32" i="16"/>
  <c r="CO32" i="16"/>
  <c r="BF32" i="16"/>
  <c r="BB32" i="16"/>
  <c r="CS30" i="16"/>
  <c r="CO30" i="16"/>
  <c r="BF30" i="16"/>
  <c r="BB30" i="16"/>
  <c r="CS28" i="16"/>
  <c r="CO28" i="16"/>
  <c r="BF28" i="16"/>
  <c r="BB28" i="16"/>
  <c r="CS26" i="16"/>
  <c r="CO26" i="16"/>
  <c r="BF26" i="16"/>
  <c r="BB26" i="16"/>
  <c r="E26" i="16"/>
  <c r="A26" i="16"/>
  <c r="G3" i="16"/>
  <c r="CF38" i="14" l="1"/>
  <c r="AL45" i="14" l="1"/>
  <c r="U42" i="14" l="1"/>
  <c r="CI40" i="14"/>
  <c r="CF40" i="14"/>
  <c r="CC40" i="14"/>
  <c r="BZ40" i="14"/>
  <c r="BW40" i="14"/>
  <c r="BT40" i="14"/>
  <c r="BQ40" i="14"/>
  <c r="BN40" i="14"/>
  <c r="BK40" i="14"/>
  <c r="BH40" i="14"/>
  <c r="BE40" i="14"/>
  <c r="BB40" i="14"/>
  <c r="AY40" i="14"/>
  <c r="AT36" i="14" l="1"/>
  <c r="AT33" i="14"/>
  <c r="BJ28" i="14"/>
  <c r="BT28" i="14"/>
  <c r="BZ28" i="14"/>
  <c r="AT24" i="14"/>
  <c r="AT21" i="14"/>
  <c r="AV28" i="14"/>
  <c r="AP28" i="14"/>
  <c r="AF28" i="14"/>
  <c r="BZ16" i="14" l="1"/>
  <c r="BT16" i="14"/>
  <c r="AV16" i="14"/>
  <c r="AP16" i="14"/>
  <c r="BJ16" i="14"/>
  <c r="AF16" i="14"/>
  <c r="U5" i="14" l="1"/>
  <c r="R5" i="14"/>
  <c r="O5" i="14"/>
  <c r="L5" i="14"/>
  <c r="I5" i="14"/>
  <c r="AJ197" i="6" l="1"/>
  <c r="AG197" i="6"/>
  <c r="AD197" i="6"/>
  <c r="AA197" i="6"/>
  <c r="X197" i="6"/>
  <c r="U197" i="6"/>
  <c r="R197" i="6"/>
  <c r="O197" i="6"/>
  <c r="AJ28" i="14"/>
  <c r="AP197" i="6" l="1"/>
  <c r="AN8" i="14"/>
  <c r="AS197" i="6"/>
  <c r="AP8" i="14"/>
  <c r="AV197" i="6"/>
  <c r="AR8" i="14"/>
  <c r="BN16" i="14"/>
  <c r="AJ16" i="14"/>
  <c r="L197" i="6"/>
  <c r="AF8" i="14"/>
  <c r="T8" i="14"/>
  <c r="AC8" i="14"/>
  <c r="Q8" i="14"/>
  <c r="Z8" i="14"/>
  <c r="N8" i="14"/>
  <c r="AI8" i="14"/>
  <c r="W8" i="14"/>
  <c r="K8" i="14"/>
  <c r="I197" i="6"/>
  <c r="H8" i="14"/>
  <c r="F197" i="6"/>
  <c r="E8" i="14"/>
  <c r="I213" i="6"/>
  <c r="O204" i="6" s="1"/>
  <c r="BN28" i="14"/>
  <c r="AD204" i="6" l="1"/>
  <c r="DC190" i="6"/>
  <c r="H14" i="24" l="1"/>
  <c r="I14" i="24"/>
  <c r="BB46" i="19"/>
  <c r="H17" i="24" l="1"/>
  <c r="AT19" i="14"/>
  <c r="I17" i="24" l="1"/>
  <c r="AT71" i="6"/>
  <c r="AH71" i="6"/>
  <c r="V71" i="6"/>
  <c r="AQ71" i="6"/>
  <c r="AE71" i="6"/>
  <c r="AN71" i="6"/>
  <c r="AB71" i="6"/>
  <c r="AK71" i="6"/>
  <c r="Y71" i="6"/>
  <c r="AB24" i="14" l="1"/>
  <c r="AD24" i="14"/>
  <c r="AH24" i="14"/>
  <c r="AL24" i="14"/>
  <c r="Z24" i="14"/>
  <c r="AN24" i="14"/>
  <c r="X24" i="14"/>
  <c r="AJ24" i="14"/>
  <c r="AF24" i="14"/>
  <c r="CM71" i="6"/>
  <c r="BZ24" i="14" s="1"/>
  <c r="CA71" i="6"/>
  <c r="BR24" i="14" s="1"/>
  <c r="CV71" i="6"/>
  <c r="CF24" i="14" s="1"/>
  <c r="CJ71" i="6"/>
  <c r="BX24" i="14" s="1"/>
  <c r="BX71" i="6"/>
  <c r="BP24" i="14" s="1"/>
  <c r="CS71" i="6"/>
  <c r="CD24" i="14" s="1"/>
  <c r="CG71" i="6"/>
  <c r="BV24" i="14" s="1"/>
  <c r="BU71" i="6"/>
  <c r="BN24" i="14" s="1"/>
  <c r="CP71" i="6"/>
  <c r="CB24" i="14" s="1"/>
  <c r="CD71" i="6"/>
  <c r="BT24" i="14" s="1"/>
  <c r="BR71" i="6"/>
  <c r="BL24" i="14" s="1"/>
  <c r="AQ61" i="6"/>
  <c r="AL19" i="14" s="1"/>
  <c r="AE61" i="6"/>
  <c r="AD19" i="14" s="1"/>
  <c r="AN61" i="6"/>
  <c r="AJ19" i="14" s="1"/>
  <c r="AB61" i="6"/>
  <c r="AB19" i="14" s="1"/>
  <c r="AK61" i="6"/>
  <c r="AH19" i="14" s="1"/>
  <c r="Y61" i="6"/>
  <c r="Z19" i="14" s="1"/>
  <c r="AT61" i="6"/>
  <c r="AN19" i="14" s="1"/>
  <c r="AH61" i="6"/>
  <c r="AF19" i="14" s="1"/>
  <c r="V61" i="6"/>
  <c r="X19" i="14" s="1"/>
  <c r="BR68" i="19" l="1"/>
  <c r="H38" i="24" l="1"/>
  <c r="CJ60" i="19"/>
  <c r="BU60" i="19"/>
  <c r="CM60" i="19"/>
  <c r="BX60" i="19"/>
  <c r="BR60" i="19"/>
  <c r="CA60" i="19"/>
  <c r="CS60" i="19"/>
  <c r="CP60" i="19"/>
  <c r="CV60" i="19"/>
  <c r="CG60" i="19"/>
  <c r="CD60" i="19"/>
  <c r="F40" i="24" l="1"/>
  <c r="D32" i="24" l="1"/>
  <c r="D61" i="24"/>
  <c r="D62" i="24"/>
  <c r="D39" i="24"/>
  <c r="J39" i="24" s="1"/>
  <c r="D45" i="24"/>
  <c r="D33" i="24"/>
  <c r="D46" i="24"/>
  <c r="D67" i="24"/>
  <c r="J67" i="24" s="1"/>
  <c r="D68" i="24"/>
  <c r="J68" i="24" s="1"/>
  <c r="D40" i="24"/>
  <c r="J40" i="24" s="1"/>
  <c r="J61" i="24" l="1"/>
  <c r="J62" i="24" l="1"/>
  <c r="E32" i="24" l="1"/>
  <c r="H44" i="24"/>
  <c r="E45" i="24" s="1"/>
  <c r="E33" i="24" l="1"/>
  <c r="J33" i="24"/>
  <c r="J32" i="24"/>
  <c r="E46" i="24"/>
  <c r="J46" i="24" s="1"/>
  <c r="J45" i="24"/>
  <c r="F46" i="24"/>
  <c r="AT61" i="27" l="1"/>
  <c r="AT64" i="27" s="1"/>
  <c r="BG57" i="27"/>
  <c r="BG61" i="27" s="1"/>
  <c r="BG64" i="27" l="1"/>
  <c r="CM103" i="27" s="1"/>
  <c r="E10" i="24" s="1"/>
  <c r="U85" i="27"/>
  <c r="AN76" i="6" l="1"/>
  <c r="AJ26" i="14" s="1"/>
  <c r="AT76" i="6"/>
  <c r="AN26" i="14" s="1"/>
  <c r="AQ76" i="6"/>
  <c r="AL26" i="14" s="1"/>
  <c r="AB76" i="6"/>
  <c r="AB26" i="14" s="1"/>
  <c r="AH76" i="6"/>
  <c r="AF26" i="14" s="1"/>
  <c r="V76" i="6"/>
  <c r="X26" i="14" s="1"/>
  <c r="AK76" i="6"/>
  <c r="AH26" i="14" s="1"/>
  <c r="AE76" i="6"/>
  <c r="AD26" i="14" s="1"/>
  <c r="Y76" i="6"/>
  <c r="Z26" i="14" s="1"/>
  <c r="P176" i="6"/>
  <c r="S17" i="26" s="1"/>
  <c r="AM85" i="27"/>
  <c r="AS176" i="6" s="1"/>
  <c r="AW17" i="26" s="1"/>
  <c r="U89" i="27"/>
  <c r="S40" i="26" l="1"/>
  <c r="S55" i="26"/>
  <c r="AM89" i="27"/>
  <c r="AZ89" i="27" s="1"/>
  <c r="G6" i="24" s="1"/>
  <c r="P181" i="6"/>
  <c r="S19" i="26" s="1"/>
  <c r="BB89" i="6"/>
  <c r="E6" i="24"/>
  <c r="G5" i="24" l="1"/>
  <c r="AS181" i="6"/>
  <c r="AY20" i="26" s="1"/>
  <c r="S37" i="26" s="1"/>
  <c r="S43" i="26" s="1"/>
  <c r="CG66" i="6"/>
  <c r="BV21" i="14" s="1"/>
  <c r="CV66" i="6"/>
  <c r="CF21" i="14" s="1"/>
  <c r="CJ66" i="6"/>
  <c r="BX21" i="14" s="1"/>
  <c r="CS66" i="6"/>
  <c r="CD21" i="14" s="1"/>
  <c r="BU66" i="6"/>
  <c r="BN21" i="14" s="1"/>
  <c r="CD66" i="6"/>
  <c r="BT21" i="14" s="1"/>
  <c r="BR66" i="6"/>
  <c r="BL21" i="14" s="1"/>
  <c r="CM66" i="6"/>
  <c r="BZ21" i="14" s="1"/>
  <c r="CP66" i="6"/>
  <c r="CB21" i="14" s="1"/>
  <c r="CA66" i="6"/>
  <c r="BR21" i="14" s="1"/>
  <c r="BX66" i="6"/>
  <c r="BP21" i="14" s="1"/>
  <c r="E17" i="24"/>
  <c r="G17" i="24" s="1"/>
  <c r="E14" i="24"/>
  <c r="AT66" i="6"/>
  <c r="AN21" i="14" s="1"/>
  <c r="AN66" i="6"/>
  <c r="AJ21" i="14" s="1"/>
  <c r="AK66" i="6"/>
  <c r="AH21" i="14" s="1"/>
  <c r="AH66" i="6"/>
  <c r="AF21" i="14" s="1"/>
  <c r="AQ66" i="6"/>
  <c r="AL21" i="14" s="1"/>
  <c r="V66" i="6"/>
  <c r="X21" i="14" s="1"/>
  <c r="AB66" i="6"/>
  <c r="AB21" i="14" s="1"/>
  <c r="Y66" i="6"/>
  <c r="Z21" i="14" s="1"/>
  <c r="AE66" i="6"/>
  <c r="AD21" i="14" s="1"/>
  <c r="I22" i="24"/>
  <c r="AT31" i="14"/>
  <c r="F13" i="24"/>
  <c r="S52" i="26"/>
  <c r="U58" i="26" s="1"/>
  <c r="E13" i="24" l="1"/>
  <c r="AX59" i="26"/>
  <c r="AX56" i="26"/>
  <c r="AX50" i="26"/>
  <c r="AX47" i="26"/>
  <c r="AX53" i="26" s="1"/>
  <c r="J20" i="24"/>
  <c r="J18" i="24" s="1"/>
  <c r="BX61" i="6"/>
  <c r="BP19" i="14" s="1"/>
  <c r="CA61" i="6"/>
  <c r="BR19" i="14" s="1"/>
  <c r="H46" i="24"/>
  <c r="F44" i="24" s="1"/>
  <c r="T38" i="24"/>
  <c r="T37" i="24" s="1"/>
  <c r="H33" i="24"/>
  <c r="F31" i="24" s="1"/>
  <c r="H68" i="24"/>
  <c r="F66" i="24" s="1"/>
  <c r="CS61" i="6"/>
  <c r="CD19" i="14" s="1"/>
  <c r="T60" i="24"/>
  <c r="T59" i="24" s="1"/>
  <c r="T44" i="24"/>
  <c r="T43" i="24" s="1"/>
  <c r="CG61" i="6"/>
  <c r="BV19" i="14" s="1"/>
  <c r="T31" i="24"/>
  <c r="T30" i="24" s="1"/>
  <c r="CD61" i="6"/>
  <c r="BT19" i="14" s="1"/>
  <c r="H62" i="24"/>
  <c r="F60" i="24" s="1"/>
  <c r="BU61" i="6"/>
  <c r="BN19" i="14" s="1"/>
  <c r="T51" i="24"/>
  <c r="T50" i="24" s="1"/>
  <c r="H40" i="24"/>
  <c r="F38" i="24" s="1"/>
  <c r="BR61" i="6"/>
  <c r="BL19" i="14" s="1"/>
  <c r="CP61" i="6"/>
  <c r="CB19" i="14" s="1"/>
  <c r="T66" i="24"/>
  <c r="CV61" i="6"/>
  <c r="CF19" i="14" s="1"/>
  <c r="T65" i="24"/>
  <c r="CJ61" i="6"/>
  <c r="BX19" i="14" s="1"/>
  <c r="CM61" i="6"/>
  <c r="BZ19" i="14" s="1"/>
  <c r="G40" i="24"/>
  <c r="G62" i="24"/>
  <c r="E31" i="24"/>
  <c r="F33" i="24" s="1"/>
  <c r="G33" i="24" s="1"/>
  <c r="G46" i="24"/>
  <c r="E2" i="24"/>
  <c r="F10" i="24"/>
  <c r="F2" i="24"/>
  <c r="G14" i="24"/>
  <c r="AE93" i="6"/>
  <c r="AD33" i="14" s="1"/>
  <c r="Y93" i="6"/>
  <c r="Z33" i="14" s="1"/>
  <c r="AT93" i="6"/>
  <c r="AN33" i="14" s="1"/>
  <c r="AN93" i="6"/>
  <c r="AJ33" i="14" s="1"/>
  <c r="AB93" i="6"/>
  <c r="AB33" i="14" s="1"/>
  <c r="V93" i="6"/>
  <c r="X33" i="14" s="1"/>
  <c r="AH93" i="6"/>
  <c r="AF33" i="14" s="1"/>
  <c r="AQ93" i="6"/>
  <c r="AL33" i="14" s="1"/>
  <c r="AK93" i="6"/>
  <c r="AH33" i="14" s="1"/>
  <c r="AB98" i="6"/>
  <c r="AB36" i="14" s="1"/>
  <c r="V98" i="6"/>
  <c r="X36" i="14" s="1"/>
  <c r="AK98" i="6"/>
  <c r="AH36" i="14" s="1"/>
  <c r="AN98" i="6"/>
  <c r="AJ36" i="14" s="1"/>
  <c r="Y98" i="6"/>
  <c r="Z36" i="14" s="1"/>
  <c r="AQ98" i="6"/>
  <c r="AL36" i="14" s="1"/>
  <c r="AE98" i="6"/>
  <c r="AD36" i="14" s="1"/>
  <c r="AH98" i="6"/>
  <c r="AF36" i="14" s="1"/>
  <c r="AT98" i="6"/>
  <c r="AN36" i="14" s="1"/>
  <c r="AX62" i="26" l="1"/>
  <c r="G13" i="24"/>
  <c r="AH49" i="6"/>
  <c r="V14" i="14" s="1"/>
  <c r="AQ49" i="6"/>
  <c r="AB14" i="14" s="1"/>
  <c r="AE49" i="6"/>
  <c r="T14" i="14" s="1"/>
  <c r="AN49" i="6"/>
  <c r="Z14" i="14" s="1"/>
  <c r="AB49" i="6"/>
  <c r="R14" i="14" s="1"/>
  <c r="AK49" i="6"/>
  <c r="X14" i="14" s="1"/>
  <c r="BB77" i="6"/>
  <c r="AT26" i="14" s="1"/>
  <c r="G10" i="24"/>
  <c r="S49" i="6"/>
  <c r="K14" i="14" s="1"/>
  <c r="G49" i="6"/>
  <c r="C14" i="14" s="1"/>
  <c r="P49" i="6"/>
  <c r="I14" i="14" s="1"/>
  <c r="M49" i="6"/>
  <c r="G14" i="14" s="1"/>
  <c r="V49" i="6"/>
  <c r="M14" i="14" s="1"/>
  <c r="J49" i="6"/>
  <c r="E14" i="14" s="1"/>
  <c r="CD98" i="6"/>
  <c r="BT36" i="14" s="1"/>
  <c r="CG98" i="6"/>
  <c r="BV36" i="14" s="1"/>
  <c r="CA98" i="6"/>
  <c r="BR36" i="14" s="1"/>
  <c r="CP98" i="6"/>
  <c r="CB36" i="14" s="1"/>
  <c r="CV98" i="6"/>
  <c r="CF36" i="14" s="1"/>
  <c r="BX98" i="6"/>
  <c r="BP36" i="14" s="1"/>
  <c r="CM98" i="6"/>
  <c r="BZ36" i="14" s="1"/>
  <c r="CS98" i="6"/>
  <c r="CD36" i="14" s="1"/>
  <c r="BR98" i="6"/>
  <c r="BL36" i="14" s="1"/>
  <c r="CJ98" i="6"/>
  <c r="BX36" i="14" s="1"/>
  <c r="BU98" i="6"/>
  <c r="BN36" i="14" s="1"/>
  <c r="M25" i="24"/>
  <c r="CV93" i="6"/>
  <c r="CF33" i="14" s="1"/>
  <c r="CP93" i="6"/>
  <c r="CB33" i="14" s="1"/>
  <c r="CA93" i="6"/>
  <c r="BR33" i="14" s="1"/>
  <c r="CM93" i="6"/>
  <c r="BZ33" i="14" s="1"/>
  <c r="BU93" i="6"/>
  <c r="BN33" i="14" s="1"/>
  <c r="BR93" i="6"/>
  <c r="BL33" i="14" s="1"/>
  <c r="CS93" i="6"/>
  <c r="CD33" i="14" s="1"/>
  <c r="CD93" i="6"/>
  <c r="BT33" i="14" s="1"/>
  <c r="BX93" i="6"/>
  <c r="BP33" i="14" s="1"/>
  <c r="CG93" i="6"/>
  <c r="BV33" i="14" s="1"/>
  <c r="CJ93" i="6"/>
  <c r="BX33" i="14" s="1"/>
  <c r="AT88" i="6"/>
  <c r="AN31" i="14" s="1"/>
  <c r="Y88" i="6"/>
  <c r="Z31" i="14" s="1"/>
  <c r="AK88" i="6"/>
  <c r="AH31" i="14" s="1"/>
  <c r="AE88" i="6"/>
  <c r="AD31" i="14" s="1"/>
  <c r="AH88" i="6"/>
  <c r="AF31" i="14" s="1"/>
  <c r="AB88" i="6"/>
  <c r="AB31" i="14" s="1"/>
  <c r="AN88" i="6"/>
  <c r="AJ31" i="14" s="1"/>
  <c r="AQ88" i="6"/>
  <c r="AL31" i="14" s="1"/>
  <c r="V88" i="6"/>
  <c r="X31" i="14" s="1"/>
  <c r="CS76" i="6" l="1"/>
  <c r="CD26" i="14" s="1"/>
  <c r="CG76" i="6"/>
  <c r="BV26" i="14" s="1"/>
  <c r="BU76" i="6"/>
  <c r="BN26" i="14" s="1"/>
  <c r="CP76" i="6"/>
  <c r="CB26" i="14" s="1"/>
  <c r="CD76" i="6"/>
  <c r="BT26" i="14" s="1"/>
  <c r="BR76" i="6"/>
  <c r="BL26" i="14" s="1"/>
  <c r="BX76" i="6"/>
  <c r="BP26" i="14" s="1"/>
  <c r="CM76" i="6"/>
  <c r="BZ26" i="14" s="1"/>
  <c r="CA76" i="6"/>
  <c r="BR26" i="14" s="1"/>
  <c r="CV76" i="6"/>
  <c r="CF26" i="14" s="1"/>
  <c r="CJ76" i="6"/>
  <c r="BX26" i="14" s="1"/>
  <c r="I31" i="24"/>
  <c r="I66" i="24"/>
  <c r="I60" i="24"/>
  <c r="I38" i="24"/>
  <c r="I44" i="24"/>
  <c r="I25" i="24" s="1"/>
  <c r="D60" i="24"/>
  <c r="G60" i="24" s="1"/>
  <c r="CG88" i="6"/>
  <c r="BV31" i="14" s="1"/>
  <c r="CV88" i="6"/>
  <c r="CF31" i="14" s="1"/>
  <c r="CP88" i="6"/>
  <c r="CB31" i="14" s="1"/>
  <c r="BX88" i="6"/>
  <c r="BP31" i="14" s="1"/>
  <c r="CS88" i="6"/>
  <c r="CD31" i="14" s="1"/>
  <c r="CA88" i="6"/>
  <c r="BR31" i="14" s="1"/>
  <c r="D31" i="24"/>
  <c r="G31" i="24" s="1"/>
  <c r="J31" i="24" s="1"/>
  <c r="D38" i="24"/>
  <c r="G38" i="24" s="1"/>
  <c r="CM88" i="6"/>
  <c r="BZ31" i="14" s="1"/>
  <c r="D66" i="24"/>
  <c r="D25" i="24" s="1"/>
  <c r="K138" i="6" s="1"/>
  <c r="G49" i="14" s="1"/>
  <c r="D44" i="24"/>
  <c r="BR88" i="6"/>
  <c r="BL31" i="14" s="1"/>
  <c r="CD88" i="6"/>
  <c r="BT31" i="14" s="1"/>
  <c r="CJ88" i="6"/>
  <c r="BX31" i="14" s="1"/>
  <c r="BU88" i="6"/>
  <c r="BN31" i="14" s="1"/>
  <c r="J22" i="24"/>
  <c r="H27" i="24"/>
  <c r="F22" i="24" s="1"/>
  <c r="AL124" i="6" s="1"/>
  <c r="Z44" i="14" s="1"/>
  <c r="F25" i="24"/>
  <c r="AM137" i="6" s="1"/>
  <c r="AE49" i="14" s="1"/>
  <c r="D27" i="24"/>
  <c r="K149" i="6" s="1"/>
  <c r="G53" i="14" s="1"/>
  <c r="D26" i="24"/>
  <c r="K143" i="6" s="1"/>
  <c r="G51" i="14" s="1"/>
  <c r="E25" i="24"/>
  <c r="Y137" i="6" s="1"/>
  <c r="S49" i="14" s="1"/>
  <c r="H25" i="24"/>
  <c r="BO137" i="6" s="1"/>
  <c r="BC49" i="14" s="1"/>
  <c r="E26" i="24"/>
  <c r="Y143" i="6" s="1"/>
  <c r="S51" i="14" s="1"/>
  <c r="E27" i="24"/>
  <c r="Y149" i="6" s="1"/>
  <c r="S53" i="14" s="1"/>
  <c r="J27" i="24"/>
  <c r="AM149" i="6" s="1"/>
  <c r="AE53" i="14" s="1"/>
  <c r="F27" i="24"/>
  <c r="D22" i="24" s="1"/>
  <c r="N124" i="6" s="1"/>
  <c r="K44" i="14" s="1"/>
  <c r="J26" i="24"/>
  <c r="AM143" i="6" s="1"/>
  <c r="AE51" i="14" s="1"/>
  <c r="G27" i="24"/>
  <c r="E22" i="24" s="1"/>
  <c r="J60" i="24" l="1"/>
  <c r="J38" i="24"/>
  <c r="BZ209" i="6"/>
  <c r="CR209" i="6"/>
  <c r="DA209" i="6"/>
  <c r="CC137" i="6"/>
  <c r="BO49" i="14" s="1"/>
  <c r="DD209" i="6"/>
  <c r="CO209" i="6"/>
  <c r="CI209" i="6"/>
  <c r="CL209" i="6"/>
  <c r="CU209" i="6"/>
  <c r="CF209" i="6"/>
  <c r="CX209" i="6"/>
  <c r="CC209" i="6"/>
  <c r="S129" i="6"/>
  <c r="L46" i="14" s="1"/>
  <c r="V129" i="6"/>
  <c r="N46" i="14" s="1"/>
  <c r="AN129" i="6"/>
  <c r="Z46" i="14" s="1"/>
  <c r="Y129" i="6"/>
  <c r="P46" i="14" s="1"/>
  <c r="AK129" i="6"/>
  <c r="X46" i="14" s="1"/>
  <c r="AB129" i="6"/>
  <c r="R46" i="14" s="1"/>
  <c r="AT129" i="6"/>
  <c r="AD46" i="14" s="1"/>
  <c r="AE129" i="6"/>
  <c r="T46" i="14" s="1"/>
  <c r="AW129" i="6"/>
  <c r="AF46" i="14" s="1"/>
  <c r="AH129" i="6"/>
  <c r="V46" i="14" s="1"/>
  <c r="AQ129" i="6"/>
  <c r="AB46" i="14" s="1"/>
  <c r="E44" i="24"/>
  <c r="G44" i="24" s="1"/>
  <c r="J44" i="24" s="1"/>
  <c r="G66" i="24"/>
  <c r="G25" i="24" s="1"/>
  <c r="DA105" i="6"/>
  <c r="DD105" i="6"/>
  <c r="J66" i="24" l="1"/>
  <c r="J25" i="24" s="1"/>
  <c r="CF203" i="6"/>
  <c r="CX203" i="6"/>
  <c r="DD203" i="6"/>
  <c r="CI203" i="6"/>
  <c r="CL203" i="6"/>
  <c r="BZ203" i="6"/>
  <c r="DA203" i="6"/>
  <c r="CR203" i="6"/>
  <c r="CO203" i="6"/>
  <c r="BA137" i="6"/>
  <c r="AQ49" i="14" s="1"/>
  <c r="CC203" i="6"/>
  <c r="CU203" i="6"/>
  <c r="CF213" i="6" l="1"/>
  <c r="CR213" i="6"/>
  <c r="CO213" i="6"/>
  <c r="DD213" i="6"/>
  <c r="CX213" i="6"/>
  <c r="CU213" i="6"/>
  <c r="DA213" i="6"/>
  <c r="CQ137" i="6"/>
  <c r="CA49" i="14" s="1"/>
  <c r="CC213" i="6"/>
  <c r="CI213" i="6"/>
  <c r="BZ213" i="6"/>
  <c r="CL21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 authorId="0" shapeId="0" xr:uid="{915C5D98-B3B0-470F-9D00-CD627FB03D54}">
      <text>
        <r>
          <rPr>
            <b/>
            <sz val="9"/>
            <color indexed="81"/>
            <rFont val="MS P ゴシック"/>
            <family val="3"/>
            <charset val="128"/>
          </rPr>
          <t xml:space="preserve">tcap変22-0012【変更】
＜変更前＞
=IF(I22="二元（雇用）",0,IF(AND(算定基礎賃金集計表!BB56/12&lt;1,算定基礎賃金集計表!BB56/12&gt;0),1,ROUNDDOWN(算定基礎賃金集計表!BB56/12,0)))
</t>
        </r>
      </text>
    </comment>
    <comment ref="F2" authorId="0" shapeId="0" xr:uid="{8470CF66-3158-4E07-83BB-E6CA37A8F0D1}">
      <text>
        <r>
          <rPr>
            <b/>
            <sz val="9"/>
            <color indexed="81"/>
            <rFont val="MS P ゴシック"/>
            <family val="3"/>
            <charset val="128"/>
          </rPr>
          <t xml:space="preserve">tcap変22-0012【変更】
＜変更前＞
=IF(I22="二元（労災）",0,IF(AND(算定基礎賃金集計表!CO56/12&lt;1,算定基礎賃金集計表!CO56/12&gt;0),1,ROUNDDOWN(算定基礎賃金集計表!CO56/12,0)))
</t>
        </r>
      </text>
    </comment>
    <comment ref="E5" authorId="0" shapeId="0" xr:uid="{A1D5F907-7B48-45D6-BE55-C135710AFF27}">
      <text>
        <r>
          <rPr>
            <b/>
            <sz val="9"/>
            <color indexed="81"/>
            <rFont val="MS P ゴシック"/>
            <family val="3"/>
            <charset val="128"/>
          </rPr>
          <t>tcap変22-0012【削除】
＜削除前＞
=IF(AND(E6&gt;0,E9=0),E6,IF(算定基礎賃金集計表!CO70=算定基礎賃金集計表!CO75,算定基礎賃金集計表!CO70,0))</t>
        </r>
      </text>
    </comment>
    <comment ref="F5" authorId="0" shapeId="0" xr:uid="{834FBA72-D856-49B7-BB9C-8E745031EB55}">
      <text>
        <r>
          <rPr>
            <b/>
            <sz val="9"/>
            <color indexed="81"/>
            <rFont val="MS P ゴシック"/>
            <family val="3"/>
            <charset val="128"/>
          </rPr>
          <t>レビューコメントNo.25
参照先の変更（32欄参照）に伴い以下の参照を削除
=申告書記入イメージ!BB62</t>
        </r>
        <r>
          <rPr>
            <sz val="9"/>
            <color indexed="81"/>
            <rFont val="MS P ゴシック"/>
            <family val="3"/>
            <charset val="128"/>
          </rPr>
          <t xml:space="preserve">
</t>
        </r>
      </text>
    </comment>
    <comment ref="E6" authorId="0" shapeId="0" xr:uid="{F468A47E-087D-4EE6-B10A-14AA8087E455}">
      <text>
        <r>
          <rPr>
            <b/>
            <sz val="9"/>
            <color indexed="81"/>
            <rFont val="MS P ゴシック"/>
            <family val="3"/>
            <charset val="128"/>
          </rPr>
          <t>tcap変22-0012【変更】
＜変更前＞
=IF(算定基礎賃金集計表!CO70=算定基礎賃金集計表!CO75,0,算定基礎賃金集計表!CO70)</t>
        </r>
      </text>
    </comment>
    <comment ref="F6" authorId="0" shapeId="0" xr:uid="{2CF26F38-A093-4D41-8A3D-662426EFF5D0}">
      <text>
        <r>
          <rPr>
            <b/>
            <sz val="9"/>
            <color indexed="81"/>
            <rFont val="MS P ゴシック"/>
            <family val="3"/>
            <charset val="128"/>
          </rPr>
          <t>tcap変22-0012【削除】
＜削除前＞
=申告書記入イメージ!BB67</t>
        </r>
      </text>
    </comment>
    <comment ref="G6" authorId="0" shapeId="0" xr:uid="{962D11D6-8A5B-40C6-8330-3EBCD943667E}">
      <text>
        <r>
          <rPr>
            <b/>
            <sz val="9"/>
            <color indexed="81"/>
            <rFont val="MS P ゴシック"/>
            <family val="3"/>
            <charset val="128"/>
          </rPr>
          <t>tcap変22-0012【変更】
＜変更前＞
=IF(E6="",0,ROUNDDOWN(E6*F6,0))</t>
        </r>
      </text>
    </comment>
    <comment ref="E9" authorId="0" shapeId="0" xr:uid="{1BECD978-C89A-46BD-94A9-4B59267677EF}">
      <text>
        <r>
          <rPr>
            <b/>
            <sz val="9"/>
            <color indexed="81"/>
            <rFont val="MS P ゴシック"/>
            <family val="3"/>
            <charset val="128"/>
          </rPr>
          <t>tcap変22-0012【変更】
＜変更前＞
=IF(算定基礎賃金集計表!CO70=算定基礎賃金集計表!CO75,0,算定基礎賃金集計表!CO75)</t>
        </r>
      </text>
    </comment>
    <comment ref="F9" authorId="0" shapeId="0" xr:uid="{EBF0A513-41A0-459D-96F3-7664FD19A7F3}">
      <text>
        <r>
          <rPr>
            <b/>
            <sz val="9"/>
            <color indexed="81"/>
            <rFont val="MS P ゴシック"/>
            <family val="3"/>
            <charset val="128"/>
          </rPr>
          <t>tcap変22-0012【削除】
＜削除前＞
=申告書記入イメージ!BB72</t>
        </r>
      </text>
    </comment>
    <comment ref="G9" authorId="0" shapeId="0" xr:uid="{FC30B44B-7DA8-4DF1-8AA7-F7F90B21AC0B}">
      <text>
        <r>
          <rPr>
            <b/>
            <sz val="9"/>
            <color indexed="81"/>
            <rFont val="MS P ゴシック"/>
            <family val="3"/>
            <charset val="128"/>
          </rPr>
          <t>tcap変22-0012【変更】
＜変更前＞
=IF(E9="",0,ROUNDDOWN(E9*F9,0))</t>
        </r>
      </text>
    </comment>
    <comment ref="E13" authorId="0" shapeId="0" xr:uid="{95B0942D-8F3A-4538-BCF1-DF67E5DA7E69}">
      <text>
        <r>
          <rPr>
            <b/>
            <sz val="9"/>
            <color indexed="81"/>
            <rFont val="MS P ゴシック"/>
            <family val="3"/>
            <charset val="128"/>
          </rPr>
          <t>tcap変22-0012【変更】
＜変更前＞
=E5
レビューコメントNo.7【変更】
同額の場合に1行書きとなるよう変更</t>
        </r>
      </text>
    </comment>
    <comment ref="G13" authorId="0" shapeId="0" xr:uid="{00000000-0006-0000-0400-000001000000}">
      <text>
        <r>
          <rPr>
            <u/>
            <sz val="9"/>
            <color indexed="81"/>
            <rFont val="MS P ゴシック"/>
            <family val="3"/>
            <charset val="128"/>
          </rPr>
          <t>労働保険料額の計算式を修正（2022/3/11 MRI）</t>
        </r>
        <r>
          <rPr>
            <sz val="9"/>
            <color indexed="81"/>
            <rFont val="MS P ゴシック"/>
            <family val="3"/>
            <charset val="128"/>
          </rPr>
          <t xml:space="preserve">
【変更前】
=IF(E13=0,G14+G17,ROUNDDOWN(E13*F13,0))
【変更後】
=ROUNDDOWN(算定基礎賃金集計表!CO70*F14,0)+算定基礎賃金集計表!AX94
=IF(OR(F14=0,F14=""),0,ROUNDDOWN(算定基礎賃金集計表!CO70*F14,0)+IF(算定基礎賃金集計表!AX94="",0,算定基礎賃金集計表!AX94))
tcap変22-0012【変更】
＜変更前＞
=IF(OR(F14=0,F14=""),0,ROUNDDOWN(算定基礎賃金集計表!CO70*F14,0)+IF(算定基礎賃金集計表!AX94="",0,算定基礎賃金集計表!AX94))</t>
        </r>
      </text>
    </comment>
    <comment ref="E14" authorId="0" shapeId="0" xr:uid="{6B09B19E-CCB4-4782-9BCA-CFCA92845FB7}">
      <text>
        <r>
          <rPr>
            <b/>
            <sz val="9"/>
            <color indexed="81"/>
            <rFont val="MS P ゴシック"/>
            <family val="3"/>
            <charset val="128"/>
          </rPr>
          <t>レビューコメントNo.7【変更】
同額の場合に1行書きとなるよう変更</t>
        </r>
      </text>
    </comment>
    <comment ref="E17" authorId="0" shapeId="0" xr:uid="{5EFB2754-B697-45F3-9E55-F085833F9180}">
      <text>
        <r>
          <rPr>
            <b/>
            <sz val="9"/>
            <color indexed="81"/>
            <rFont val="MS P ゴシック"/>
            <family val="3"/>
            <charset val="128"/>
          </rPr>
          <t>tcap変22-0012【変更】
＜変更前＞
=E9
レビューコメントNo.6【変更】
確定保険料の雇用保険料算定基礎額と同じ値となるよう参照先を修正
レビューコメントNo.7【変更】
同額の場合に1行書きとなるよう変更</t>
        </r>
      </text>
    </comment>
    <comment ref="G17" authorId="0" shapeId="0" xr:uid="{00000000-0006-0000-0400-000002000000}">
      <text>
        <r>
          <rPr>
            <u/>
            <sz val="9"/>
            <color indexed="81"/>
            <rFont val="MS P ゴシック"/>
            <family val="3"/>
            <charset val="128"/>
          </rPr>
          <t>雇用保険料額の計算方法を修正（2022/3/11 MRI）</t>
        </r>
        <r>
          <rPr>
            <sz val="9"/>
            <color indexed="81"/>
            <rFont val="MS P ゴシック"/>
            <family val="3"/>
            <charset val="128"/>
          </rPr>
          <t xml:space="preserve">
【変更前】
=IF(AND(J20="還付なし",E17*F17=0,E13=0),IF(F17=0,0,$G$13-G14),ROUNDDOWN(E17*F17,0))
【変更後】
=IF(OR(E17=0,E17=""),0,算定基礎賃金集計表!AX94)
tcap変22-0012【変更】
＜変更前＞
=IF(OR(E17=0,E17=""),0,算定基礎賃金集計表!AX94)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D7BFC956-F403-4F29-BF7B-06928F01C8AE}">
      <text>
        <r>
          <rPr>
            <b/>
            <sz val="9"/>
            <color indexed="81"/>
            <rFont val="MS P ゴシック"/>
            <family val="3"/>
            <charset val="128"/>
          </rPr>
          <t>tcap変22-0012【変更】
＜変更前＞
2022</t>
        </r>
      </text>
    </comment>
    <comment ref="H12" authorId="0" shapeId="0" xr:uid="{0C317C63-AB49-4DA7-8C55-173F2DB36DE2}">
      <text>
        <r>
          <rPr>
            <b/>
            <sz val="9"/>
            <color indexed="81"/>
            <rFont val="MS P ゴシック"/>
            <family val="3"/>
            <charset val="128"/>
          </rPr>
          <t>tcap変22-0012【変更】
＜変更前＞
概算</t>
        </r>
      </text>
    </comment>
    <comment ref="I12" authorId="0" shapeId="0" xr:uid="{CC5F5853-C9F4-46C4-A7EE-7AC50AA54A67}">
      <text>
        <r>
          <rPr>
            <b/>
            <sz val="9"/>
            <color indexed="81"/>
            <rFont val="MS P ゴシック"/>
            <family val="3"/>
            <charset val="128"/>
          </rPr>
          <t>tcap変22-0012【変更】
＜変更前＞
概算</t>
        </r>
      </text>
    </comment>
    <comment ref="E13" authorId="0" shapeId="0" xr:uid="{AE22506F-0BCE-4127-B210-651909F50E03}">
      <text>
        <r>
          <rPr>
            <b/>
            <sz val="9"/>
            <color indexed="81"/>
            <rFont val="MS P ゴシック"/>
            <family val="3"/>
            <charset val="128"/>
          </rPr>
          <t>tcap変22-0012【削除】
＜削除前＞
9.00
11.00
12.00</t>
        </r>
      </text>
    </comment>
    <comment ref="F13" authorId="0" shapeId="0" xr:uid="{D46336DF-8376-4217-A9C6-74EF7809C2CD}">
      <text>
        <r>
          <rPr>
            <b/>
            <sz val="9"/>
            <color indexed="81"/>
            <rFont val="MS P ゴシック"/>
            <family val="3"/>
            <charset val="128"/>
          </rPr>
          <t>tcap変22-0012【変更】
＜変更前＞
9.00
11.00
12.00</t>
        </r>
      </text>
    </comment>
  </commentList>
</comments>
</file>

<file path=xl/sharedStrings.xml><?xml version="1.0" encoding="utf-8"?>
<sst xmlns="http://schemas.openxmlformats.org/spreadsheetml/2006/main" count="1885" uniqueCount="973">
  <si>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</si>
  <si>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「確定保険料・一般拠出金算定基礎賃金集計表」の具体的な業務又は作業の内容を入</t>
    <rPh sb="24" eb="27">
      <t>グタイテキ</t>
    </rPh>
    <rPh sb="28" eb="30">
      <t>ギョウム</t>
    </rPh>
    <rPh sb="30" eb="31">
      <t>マタ</t>
    </rPh>
    <rPh sb="32" eb="34">
      <t>サギョウ</t>
    </rPh>
    <rPh sb="35" eb="37">
      <t>ナイヨウ</t>
    </rPh>
    <rPh sb="38" eb="39">
      <t>イリ</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</si>
  <si>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</si>
  <si>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　「⑫保険料算定基礎額の見込額」に「⑬保険料率」を乗じた額が表示されます。</t>
    <rPh sb="25" eb="26">
      <t>ジョウ</t>
    </rPh>
    <rPh sb="28" eb="29">
      <t>ガク</t>
    </rPh>
    <rPh sb="30" eb="32">
      <t>ヒョウジ</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</si>
  <si>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</si>
  <si>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</si>
  <si>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１．目的</t>
    <rPh sb="2" eb="4">
      <t>モクテキ</t>
    </rPh>
    <phoneticPr fontId="2"/>
  </si>
  <si>
    <t>労働保険料（労災＋雇用）</t>
    <rPh sb="0" eb="2">
      <t>ロウドウ</t>
    </rPh>
    <rPh sb="2" eb="4">
      <t>ホケン</t>
    </rPh>
    <rPh sb="4" eb="5">
      <t>リョウ</t>
    </rPh>
    <rPh sb="6" eb="8">
      <t>ロウサイ</t>
    </rPh>
    <rPh sb="9" eb="11">
      <t>コヨウ</t>
    </rPh>
    <phoneticPr fontId="2"/>
  </si>
  <si>
    <t>　区分</t>
    <rPh sb="1" eb="3">
      <t>クブン</t>
    </rPh>
    <phoneticPr fontId="2"/>
  </si>
  <si>
    <t>　労災保険分</t>
    <rPh sb="1" eb="3">
      <t>ロウサイ</t>
    </rPh>
    <rPh sb="3" eb="5">
      <t>ホケン</t>
    </rPh>
    <rPh sb="5" eb="6">
      <t>ブン</t>
    </rPh>
    <phoneticPr fontId="2"/>
  </si>
  <si>
    <t>1期</t>
    <rPh sb="1" eb="2">
      <t>キ</t>
    </rPh>
    <phoneticPr fontId="2"/>
  </si>
  <si>
    <t>2期</t>
    <rPh sb="1" eb="2">
      <t>キ</t>
    </rPh>
    <phoneticPr fontId="2"/>
  </si>
  <si>
    <t>3期</t>
    <rPh sb="1" eb="2">
      <t>キ</t>
    </rPh>
    <phoneticPr fontId="2"/>
  </si>
  <si>
    <t>⑧保険料算定基礎額</t>
    <rPh sb="1" eb="3">
      <t>ホケン</t>
    </rPh>
    <rPh sb="3" eb="4">
      <t>リョウ</t>
    </rPh>
    <rPh sb="4" eb="6">
      <t>サンテイ</t>
    </rPh>
    <rPh sb="6" eb="8">
      <t>キソ</t>
    </rPh>
    <rPh sb="8" eb="9">
      <t>ガク</t>
    </rPh>
    <phoneticPr fontId="2"/>
  </si>
  <si>
    <t>⑨保険料率</t>
    <rPh sb="1" eb="3">
      <t>ホケン</t>
    </rPh>
    <rPh sb="3" eb="4">
      <t>リョウ</t>
    </rPh>
    <rPh sb="4" eb="5">
      <t>リツ</t>
    </rPh>
    <phoneticPr fontId="2"/>
  </si>
  <si>
    <t>⑩確定保険料額（⑧×⑨）</t>
    <rPh sb="1" eb="3">
      <t>カクテイ</t>
    </rPh>
    <rPh sb="3" eb="6">
      <t>ホケンリョウ</t>
    </rPh>
    <rPh sb="6" eb="7">
      <t>ガク</t>
    </rPh>
    <phoneticPr fontId="2"/>
  </si>
  <si>
    <t>⑫保険料算定基礎額</t>
    <rPh sb="1" eb="3">
      <t>ホケン</t>
    </rPh>
    <rPh sb="3" eb="4">
      <t>リョウ</t>
    </rPh>
    <rPh sb="4" eb="6">
      <t>サンテイ</t>
    </rPh>
    <rPh sb="6" eb="8">
      <t>キソ</t>
    </rPh>
    <rPh sb="8" eb="9">
      <t>ガク</t>
    </rPh>
    <phoneticPr fontId="2"/>
  </si>
  <si>
    <t>⑬保険料率</t>
    <rPh sb="1" eb="3">
      <t>ホケン</t>
    </rPh>
    <rPh sb="3" eb="4">
      <t>リョウ</t>
    </rPh>
    <rPh sb="4" eb="5">
      <t>リツ</t>
    </rPh>
    <phoneticPr fontId="2"/>
  </si>
  <si>
    <t>所掌</t>
    <rPh sb="0" eb="2">
      <t>ショショウ</t>
    </rPh>
    <phoneticPr fontId="2"/>
  </si>
  <si>
    <t>管轄</t>
    <rPh sb="0" eb="2">
      <t>カンカツ</t>
    </rPh>
    <phoneticPr fontId="2"/>
  </si>
  <si>
    <t>基幹番号</t>
    <rPh sb="0" eb="2">
      <t>キカン</t>
    </rPh>
    <rPh sb="2" eb="4">
      <t>バンゴウ</t>
    </rPh>
    <phoneticPr fontId="2"/>
  </si>
  <si>
    <t>枝番号</t>
    <rPh sb="0" eb="1">
      <t>エダ</t>
    </rPh>
    <rPh sb="1" eb="3">
      <t>バンゴウ</t>
    </rPh>
    <phoneticPr fontId="2"/>
  </si>
  <si>
    <t>千円</t>
    <rPh sb="0" eb="2">
      <t>センエン</t>
    </rPh>
    <phoneticPr fontId="2"/>
  </si>
  <si>
    <t>⑭概算保険料額（⑫×⑬）</t>
    <rPh sb="1" eb="3">
      <t>ガイサン</t>
    </rPh>
    <rPh sb="3" eb="6">
      <t>ホケンリョウ</t>
    </rPh>
    <rPh sb="6" eb="7">
      <t>ガク</t>
    </rPh>
    <phoneticPr fontId="2"/>
  </si>
  <si>
    <t>一般拠出金</t>
    <rPh sb="0" eb="2">
      <t>イッパン</t>
    </rPh>
    <rPh sb="2" eb="5">
      <t>キョシュツキン</t>
    </rPh>
    <phoneticPr fontId="2"/>
  </si>
  <si>
    <t>人</t>
    <rPh sb="0" eb="1">
      <t>ニン</t>
    </rPh>
    <phoneticPr fontId="2"/>
  </si>
  <si>
    <t>円</t>
    <rPh sb="0" eb="1">
      <t>エン</t>
    </rPh>
    <phoneticPr fontId="2"/>
  </si>
  <si>
    <t>年</t>
    <rPh sb="0" eb="1">
      <t>ネン</t>
    </rPh>
    <phoneticPr fontId="2"/>
  </si>
  <si>
    <t>－</t>
    <phoneticPr fontId="2"/>
  </si>
  <si>
    <t>①
労働
保険
番号</t>
    <rPh sb="2" eb="4">
      <t>ロウドウ</t>
    </rPh>
    <rPh sb="5" eb="7">
      <t>ホケン</t>
    </rPh>
    <rPh sb="8" eb="10">
      <t>バンゴウ</t>
    </rPh>
    <phoneticPr fontId="2"/>
  </si>
  <si>
    <t>都道府県</t>
    <rPh sb="0" eb="4">
      <t>トドウフケン</t>
    </rPh>
    <phoneticPr fontId="2"/>
  </si>
  <si>
    <t>千</t>
    <rPh sb="0" eb="1">
      <t>セン</t>
    </rPh>
    <phoneticPr fontId="2"/>
  </si>
  <si>
    <t>百</t>
    <rPh sb="0" eb="1">
      <t>ヒャク</t>
    </rPh>
    <phoneticPr fontId="2"/>
  </si>
  <si>
    <t>十</t>
    <rPh sb="0" eb="1">
      <t>ジュウ</t>
    </rPh>
    <phoneticPr fontId="2"/>
  </si>
  <si>
    <t>億</t>
    <rPh sb="0" eb="1">
      <t>オク</t>
    </rPh>
    <phoneticPr fontId="2"/>
  </si>
  <si>
    <t>万</t>
    <rPh sb="0" eb="1">
      <t>マン</t>
    </rPh>
    <phoneticPr fontId="2"/>
  </si>
  <si>
    <t>④常時使用労働者数</t>
    <rPh sb="1" eb="3">
      <t>ジョウジ</t>
    </rPh>
    <rPh sb="3" eb="5">
      <t>シヨウ</t>
    </rPh>
    <rPh sb="5" eb="8">
      <t>ロウドウシャ</t>
    </rPh>
    <rPh sb="8" eb="9">
      <t>スウ</t>
    </rPh>
    <phoneticPr fontId="2"/>
  </si>
  <si>
    <t>⑤雇用保険被保険者数</t>
    <rPh sb="1" eb="3">
      <t>コヨウ</t>
    </rPh>
    <rPh sb="3" eb="5">
      <t>ホケン</t>
    </rPh>
    <rPh sb="5" eb="9">
      <t>ヒホケンシャ</t>
    </rPh>
    <rPh sb="9" eb="10">
      <t>スウ</t>
    </rPh>
    <phoneticPr fontId="2"/>
  </si>
  <si>
    <t>（注1）</t>
    <rPh sb="1" eb="2">
      <t>チュウ</t>
    </rPh>
    <phoneticPr fontId="2"/>
  </si>
  <si>
    <t>雇用保険分</t>
    <rPh sb="0" eb="2">
      <t>コヨウ</t>
    </rPh>
    <rPh sb="2" eb="4">
      <t>ホケン</t>
    </rPh>
    <rPh sb="4" eb="5">
      <t>ブン</t>
    </rPh>
    <phoneticPr fontId="2"/>
  </si>
  <si>
    <t>労災保険分</t>
    <rPh sb="0" eb="1">
      <t>ロウ</t>
    </rPh>
    <rPh sb="1" eb="2">
      <t>サイ</t>
    </rPh>
    <rPh sb="2" eb="4">
      <t>ホケン</t>
    </rPh>
    <rPh sb="4" eb="5">
      <t>ブン</t>
    </rPh>
    <phoneticPr fontId="2"/>
  </si>
  <si>
    <t>１０００分の</t>
    <rPh sb="4" eb="5">
      <t>ブン</t>
    </rPh>
    <phoneticPr fontId="2"/>
  </si>
  <si>
    <t>※保険関係</t>
    <rPh sb="1" eb="3">
      <t>ホケン</t>
    </rPh>
    <rPh sb="3" eb="5">
      <t>カンケイ</t>
    </rPh>
    <phoneticPr fontId="2"/>
  </si>
  <si>
    <t>※片保険理由コード</t>
    <rPh sb="1" eb="2">
      <t>カタ</t>
    </rPh>
    <rPh sb="2" eb="4">
      <t>ホケン</t>
    </rPh>
    <rPh sb="4" eb="6">
      <t>リユウ</t>
    </rPh>
    <phoneticPr fontId="2"/>
  </si>
  <si>
    <t>※事業廃止等理由</t>
    <rPh sb="1" eb="3">
      <t>ジギョウ</t>
    </rPh>
    <rPh sb="3" eb="6">
      <t>ハイシナド</t>
    </rPh>
    <rPh sb="6" eb="8">
      <t>リユウ</t>
    </rPh>
    <phoneticPr fontId="2"/>
  </si>
  <si>
    <t>管轄(2)</t>
    <rPh sb="0" eb="2">
      <t>カンカツ</t>
    </rPh>
    <phoneticPr fontId="2"/>
  </si>
  <si>
    <t>保険関係等</t>
    <rPh sb="0" eb="2">
      <t>ホケン</t>
    </rPh>
    <rPh sb="2" eb="4">
      <t>カンケイ</t>
    </rPh>
    <rPh sb="4" eb="5">
      <t>トウ</t>
    </rPh>
    <phoneticPr fontId="2"/>
  </si>
  <si>
    <t>業種</t>
    <rPh sb="0" eb="2">
      <t>ギョウシュ</t>
    </rPh>
    <phoneticPr fontId="2"/>
  </si>
  <si>
    <t>産業分類</t>
    <rPh sb="0" eb="2">
      <t>サンギョウ</t>
    </rPh>
    <rPh sb="2" eb="4">
      <t>ブンルイ</t>
    </rPh>
    <phoneticPr fontId="2"/>
  </si>
  <si>
    <t>元号</t>
    <rPh sb="0" eb="2">
      <t>ゲンゴウ</t>
    </rPh>
    <phoneticPr fontId="2"/>
  </si>
  <si>
    <t>月</t>
    <rPh sb="0" eb="1">
      <t>ツキ</t>
    </rPh>
    <phoneticPr fontId="2"/>
  </si>
  <si>
    <t>日</t>
    <rPh sb="0" eb="1">
      <t>ヒ</t>
    </rPh>
    <phoneticPr fontId="2"/>
  </si>
  <si>
    <t>労働保険特別会計歳入徴収官殿</t>
    <rPh sb="0" eb="2">
      <t>ロウドウ</t>
    </rPh>
    <rPh sb="2" eb="4">
      <t>ホケン</t>
    </rPh>
    <rPh sb="4" eb="6">
      <t>トクベツ</t>
    </rPh>
    <rPh sb="6" eb="8">
      <t>カイケイ</t>
    </rPh>
    <rPh sb="8" eb="10">
      <t>サイニュウ</t>
    </rPh>
    <rPh sb="10" eb="12">
      <t>チョウシュウ</t>
    </rPh>
    <rPh sb="12" eb="13">
      <t>カン</t>
    </rPh>
    <rPh sb="13" eb="14">
      <t>トノ</t>
    </rPh>
    <phoneticPr fontId="2"/>
  </si>
  <si>
    <t>月</t>
    <rPh sb="0" eb="1">
      <t>ガツ</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</si>
  <si>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</si>
  <si>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</si>
  <si>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</si>
  <si>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日</t>
    <phoneticPr fontId="2"/>
  </si>
  <si>
    <t>から</t>
    <phoneticPr fontId="2"/>
  </si>
  <si>
    <t>⑩ 確定保険料・一般拠出金額　（⑧×⑨）</t>
    <rPh sb="2" eb="4">
      <t>カクテイ</t>
    </rPh>
    <rPh sb="4" eb="6">
      <t>ホケン</t>
    </rPh>
    <rPh sb="6" eb="7">
      <t>リョウ</t>
    </rPh>
    <rPh sb="8" eb="10">
      <t>イッパン</t>
    </rPh>
    <rPh sb="10" eb="13">
      <t>キョシュツキン</t>
    </rPh>
    <rPh sb="13" eb="14">
      <t>ガク</t>
    </rPh>
    <phoneticPr fontId="2"/>
  </si>
  <si>
    <t>⑮事業主の郵便番号（変更のある場合記入）</t>
    <rPh sb="1" eb="4">
      <t>ジギョウヌシ</t>
    </rPh>
    <rPh sb="5" eb="7">
      <t>ユウビン</t>
    </rPh>
    <rPh sb="7" eb="9">
      <t>バンゴウ</t>
    </rPh>
    <rPh sb="10" eb="12">
      <t>ヘンコウ</t>
    </rPh>
    <rPh sb="15" eb="17">
      <t>バアイ</t>
    </rPh>
    <rPh sb="17" eb="19">
      <t>キニュウ</t>
    </rPh>
    <phoneticPr fontId="2"/>
  </si>
  <si>
    <t>⑲申告済概算保険料額</t>
    <rPh sb="1" eb="3">
      <t>シンコク</t>
    </rPh>
    <rPh sb="3" eb="4">
      <t>ズ</t>
    </rPh>
    <rPh sb="4" eb="6">
      <t>ガイサン</t>
    </rPh>
    <rPh sb="6" eb="8">
      <t>ホケン</t>
    </rPh>
    <rPh sb="8" eb="9">
      <t>リョウ</t>
    </rPh>
    <rPh sb="9" eb="10">
      <t>ガク</t>
    </rPh>
    <phoneticPr fontId="2"/>
  </si>
  <si>
    <t>差引額</t>
    <rPh sb="0" eb="1">
      <t>サ</t>
    </rPh>
    <rPh sb="1" eb="2">
      <t>ヒ</t>
    </rPh>
    <rPh sb="2" eb="3">
      <t>ガク</t>
    </rPh>
    <phoneticPr fontId="2"/>
  </si>
  <si>
    <t>納付回数</t>
    <rPh sb="0" eb="2">
      <t>ノウフ</t>
    </rPh>
    <rPh sb="2" eb="4">
      <t>カイスウ</t>
    </rPh>
    <phoneticPr fontId="2"/>
  </si>
  <si>
    <t>充当額</t>
    <rPh sb="0" eb="2">
      <t>ジュウトウ</t>
    </rPh>
    <rPh sb="2" eb="3">
      <t>ガク</t>
    </rPh>
    <phoneticPr fontId="2"/>
  </si>
  <si>
    <t>還付額</t>
    <rPh sb="0" eb="2">
      <t>カンプ</t>
    </rPh>
    <rPh sb="2" eb="3">
      <t>ガク</t>
    </rPh>
    <phoneticPr fontId="2"/>
  </si>
  <si>
    <t>不足額</t>
    <rPh sb="0" eb="2">
      <t>フソク</t>
    </rPh>
    <rPh sb="2" eb="3">
      <t>ガク</t>
    </rPh>
    <phoneticPr fontId="2"/>
  </si>
  <si>
    <t>第２期</t>
    <rPh sb="2" eb="3">
      <t>キ</t>
    </rPh>
    <phoneticPr fontId="2"/>
  </si>
  <si>
    <t>第３期</t>
    <rPh sb="2" eb="3">
      <t>キ</t>
    </rPh>
    <phoneticPr fontId="2"/>
  </si>
  <si>
    <t>(イ)所在地</t>
    <rPh sb="3" eb="6">
      <t>ショザイチ</t>
    </rPh>
    <phoneticPr fontId="2"/>
  </si>
  <si>
    <t>（イ）労災保険
（ロ）雇用保険</t>
    <rPh sb="3" eb="4">
      <t>ロウ</t>
    </rPh>
    <rPh sb="4" eb="5">
      <t>サイ</t>
    </rPh>
    <rPh sb="5" eb="7">
      <t>ホケン</t>
    </rPh>
    <rPh sb="11" eb="13">
      <t>コヨウ</t>
    </rPh>
    <rPh sb="13" eb="15">
      <t>ホケン</t>
    </rPh>
    <phoneticPr fontId="2"/>
  </si>
  <si>
    <t>（イ）該当する
（ロ）該当しない</t>
    <rPh sb="3" eb="5">
      <t>ガイトウ</t>
    </rPh>
    <rPh sb="11" eb="13">
      <t>ガイトウ</t>
    </rPh>
    <phoneticPr fontId="2"/>
  </si>
  <si>
    <t>（ロ） 名　　称</t>
    <rPh sb="4" eb="5">
      <t>メイ</t>
    </rPh>
    <rPh sb="7" eb="8">
      <t>ショウ</t>
    </rPh>
    <phoneticPr fontId="2"/>
  </si>
  <si>
    <t>(ｲ)概算保険料額
(⑭(ｲ)÷⑰＋次期
以降の円未満端数)</t>
    <rPh sb="3" eb="5">
      <t>ガイサン</t>
    </rPh>
    <rPh sb="5" eb="7">
      <t>ホケン</t>
    </rPh>
    <rPh sb="7" eb="8">
      <t>リョウ</t>
    </rPh>
    <rPh sb="8" eb="9">
      <t>ガク</t>
    </rPh>
    <rPh sb="18" eb="20">
      <t>ジキ</t>
    </rPh>
    <rPh sb="21" eb="23">
      <t>イコウ</t>
    </rPh>
    <rPh sb="24" eb="25">
      <t>エン</t>
    </rPh>
    <rPh sb="25" eb="27">
      <t>ミマン</t>
    </rPh>
    <rPh sb="27" eb="29">
      <t>ハスウ</t>
    </rPh>
    <phoneticPr fontId="2"/>
  </si>
  <si>
    <t>(ﾊ)不足額(⑳の(ﾊ))</t>
    <rPh sb="3" eb="5">
      <t>フソク</t>
    </rPh>
    <rPh sb="5" eb="6">
      <t>ガク</t>
    </rPh>
    <phoneticPr fontId="2"/>
  </si>
  <si>
    <t>雇用保険分</t>
    <rPh sb="0" eb="4">
      <t>コヨウホケン</t>
    </rPh>
    <rPh sb="4" eb="5">
      <t>ブン</t>
    </rPh>
    <phoneticPr fontId="2"/>
  </si>
  <si>
    <t>労働者数</t>
    <rPh sb="0" eb="3">
      <t>ロウドウシャ</t>
    </rPh>
    <rPh sb="3" eb="4">
      <t>スウ</t>
    </rPh>
    <phoneticPr fontId="2"/>
  </si>
  <si>
    <t>⑱申告済概算保険料額</t>
    <rPh sb="1" eb="3">
      <t>シンコク</t>
    </rPh>
    <rPh sb="3" eb="4">
      <t>ズ</t>
    </rPh>
    <rPh sb="4" eb="6">
      <t>ガイサン</t>
    </rPh>
    <rPh sb="6" eb="9">
      <t>ホケンリョウ</t>
    </rPh>
    <rPh sb="9" eb="10">
      <t>ガク</t>
    </rPh>
    <phoneticPr fontId="2"/>
  </si>
  <si>
    <t>⑳差引額</t>
    <rPh sb="1" eb="3">
      <t>サシヒキ</t>
    </rPh>
    <rPh sb="3" eb="4">
      <t>ガク</t>
    </rPh>
    <phoneticPr fontId="2"/>
  </si>
  <si>
    <r>
      <t>確定</t>
    </r>
    <r>
      <rPr>
        <sz val="10"/>
        <color indexed="8"/>
        <rFont val="ＭＳ Ｐゴシック"/>
        <family val="3"/>
        <charset val="128"/>
      </rPr>
      <t>保険料内訳</t>
    </r>
    <rPh sb="0" eb="2">
      <t>カクテイ</t>
    </rPh>
    <rPh sb="2" eb="5">
      <t>ホケンリョウ</t>
    </rPh>
    <rPh sb="5" eb="7">
      <t>ウチワケ</t>
    </rPh>
    <phoneticPr fontId="2"/>
  </si>
  <si>
    <r>
      <t>概算</t>
    </r>
    <r>
      <rPr>
        <sz val="10"/>
        <color indexed="8"/>
        <rFont val="ＭＳ Ｐゴシック"/>
        <family val="3"/>
        <charset val="128"/>
      </rPr>
      <t>保険料内訳</t>
    </r>
    <rPh sb="0" eb="2">
      <t>ガイサン</t>
    </rPh>
    <rPh sb="2" eb="5">
      <t>ホケンリョウ</t>
    </rPh>
    <rPh sb="5" eb="7">
      <t>ウチワケ</t>
    </rPh>
    <phoneticPr fontId="2"/>
  </si>
  <si>
    <t>概算保険料額</t>
    <phoneticPr fontId="2"/>
  </si>
  <si>
    <t>充当額</t>
    <phoneticPr fontId="2"/>
  </si>
  <si>
    <t>不足額</t>
    <phoneticPr fontId="2"/>
  </si>
  <si>
    <t>一般拠出金</t>
    <phoneticPr fontId="2"/>
  </si>
  <si>
    <t>労働保険料額</t>
    <phoneticPr fontId="2"/>
  </si>
  <si>
    <t>納付額</t>
    <phoneticPr fontId="2"/>
  </si>
  <si>
    <t>期別納付額</t>
    <phoneticPr fontId="2"/>
  </si>
  <si>
    <t>一般拠出金は延納できません</t>
    <rPh sb="0" eb="2">
      <t>イッパン</t>
    </rPh>
    <rPh sb="2" eb="5">
      <t>キョシュツキン</t>
    </rPh>
    <rPh sb="6" eb="8">
      <t>エンノウ</t>
    </rPh>
    <phoneticPr fontId="2"/>
  </si>
  <si>
    <t>石綿による健康被害の救済に関する法律第35条第1項に基づき、労災保険適用事業主から徴収する一般拠出金</t>
    <rPh sb="0" eb="2">
      <t>セキメン</t>
    </rPh>
    <rPh sb="5" eb="7">
      <t>ケンコウ</t>
    </rPh>
    <rPh sb="7" eb="9">
      <t>ヒガイ</t>
    </rPh>
    <rPh sb="10" eb="12">
      <t>キュウサイ</t>
    </rPh>
    <rPh sb="13" eb="14">
      <t>カン</t>
    </rPh>
    <rPh sb="16" eb="18">
      <t>ホウリツ</t>
    </rPh>
    <rPh sb="18" eb="19">
      <t>ダイ</t>
    </rPh>
    <rPh sb="21" eb="22">
      <t>ジョウ</t>
    </rPh>
    <rPh sb="22" eb="23">
      <t>ダイ</t>
    </rPh>
    <rPh sb="24" eb="25">
      <t>コウ</t>
    </rPh>
    <rPh sb="26" eb="27">
      <t>モト</t>
    </rPh>
    <rPh sb="30" eb="32">
      <t>ロウサイ</t>
    </rPh>
    <rPh sb="32" eb="34">
      <t>ホケン</t>
    </rPh>
    <rPh sb="34" eb="36">
      <t>テキヨウ</t>
    </rPh>
    <rPh sb="36" eb="39">
      <t>ジギョウヌシ</t>
    </rPh>
    <rPh sb="41" eb="43">
      <t>チョウシュウ</t>
    </rPh>
    <rPh sb="45" eb="47">
      <t>イッパン</t>
    </rPh>
    <rPh sb="47" eb="50">
      <t>キョシュツキン</t>
    </rPh>
    <phoneticPr fontId="2"/>
  </si>
  <si>
    <r>
      <t>確定</t>
    </r>
    <r>
      <rPr>
        <sz val="12"/>
        <rFont val="ＭＳ Ｐ明朝"/>
        <family val="1"/>
        <charset val="128"/>
      </rPr>
      <t>保険料算定内訳</t>
    </r>
    <rPh sb="0" eb="2">
      <t>カクテイ</t>
    </rPh>
    <rPh sb="2" eb="4">
      <t>ホケン</t>
    </rPh>
    <rPh sb="4" eb="5">
      <t>リョウ</t>
    </rPh>
    <rPh sb="5" eb="7">
      <t>サンテイ</t>
    </rPh>
    <rPh sb="7" eb="9">
      <t>ウチワケ</t>
    </rPh>
    <phoneticPr fontId="2"/>
  </si>
  <si>
    <r>
      <t>21</t>
    </r>
    <r>
      <rPr>
        <sz val="11"/>
        <rFont val="ＭＳ Ｐ明朝"/>
        <family val="1"/>
        <charset val="128"/>
      </rPr>
      <t>増加概算保険料額
(⑭の(ｲ)－⑲)</t>
    </r>
    <rPh sb="2" eb="4">
      <t>ゾウカ</t>
    </rPh>
    <rPh sb="4" eb="6">
      <t>ガイサン</t>
    </rPh>
    <rPh sb="6" eb="8">
      <t>ホケン</t>
    </rPh>
    <rPh sb="8" eb="9">
      <t>リョウ</t>
    </rPh>
    <rPh sb="9" eb="10">
      <t>ガク</t>
    </rPh>
    <phoneticPr fontId="2"/>
  </si>
  <si>
    <t>労働保険</t>
    <rPh sb="0" eb="2">
      <t>ロウドウ</t>
    </rPh>
    <rPh sb="2" eb="4">
      <t>ホケン</t>
    </rPh>
    <phoneticPr fontId="2"/>
  </si>
  <si>
    <r>
      <t>27</t>
    </r>
    <r>
      <rPr>
        <sz val="10"/>
        <rFont val="ＭＳ Ｐ明朝"/>
        <family val="1"/>
        <charset val="128"/>
      </rPr>
      <t>特掲事業</t>
    </r>
    <rPh sb="2" eb="3">
      <t>トク</t>
    </rPh>
    <rPh sb="3" eb="4">
      <t>ケイ</t>
    </rPh>
    <rPh sb="4" eb="6">
      <t>ジギョウ</t>
    </rPh>
    <phoneticPr fontId="2"/>
  </si>
  <si>
    <t>(ロ)名 　称</t>
    <rPh sb="3" eb="4">
      <t>メイ</t>
    </rPh>
    <rPh sb="6" eb="7">
      <t>ショウ</t>
    </rPh>
    <phoneticPr fontId="2"/>
  </si>
  <si>
    <t>延納（分割納付）</t>
    <rPh sb="0" eb="2">
      <t>エンノウ</t>
    </rPh>
    <rPh sb="3" eb="5">
      <t>ブンカツ</t>
    </rPh>
    <rPh sb="5" eb="7">
      <t>ノウフ</t>
    </rPh>
    <phoneticPr fontId="2"/>
  </si>
  <si>
    <t>保険判定</t>
    <rPh sb="0" eb="2">
      <t>ホケン</t>
    </rPh>
    <rPh sb="2" eb="4">
      <t>ハンテイ</t>
    </rPh>
    <phoneticPr fontId="2"/>
  </si>
  <si>
    <t>不可能</t>
    <rPh sb="0" eb="3">
      <t>フカノウ</t>
    </rPh>
    <phoneticPr fontId="2"/>
  </si>
  <si>
    <t>可能</t>
    <rPh sb="0" eb="2">
      <t>カノウ</t>
    </rPh>
    <phoneticPr fontId="2"/>
  </si>
  <si>
    <t>⑫ 保険料算定基礎額の見込額</t>
    <rPh sb="2" eb="5">
      <t>ホケンリョウ</t>
    </rPh>
    <rPh sb="5" eb="7">
      <t>サンテイ</t>
    </rPh>
    <rPh sb="7" eb="9">
      <t>キソ</t>
    </rPh>
    <rPh sb="9" eb="10">
      <t>ガク</t>
    </rPh>
    <rPh sb="11" eb="13">
      <t>ミコミ</t>
    </rPh>
    <rPh sb="13" eb="14">
      <t>ガク</t>
    </rPh>
    <phoneticPr fontId="2"/>
  </si>
  <si>
    <t>※入力徴定コード</t>
    <phoneticPr fontId="2"/>
  </si>
  <si>
    <t>※各種区分</t>
    <phoneticPr fontId="2"/>
  </si>
  <si>
    <t>－</t>
    <phoneticPr fontId="2"/>
  </si>
  <si>
    <t>－</t>
    <phoneticPr fontId="2"/>
  </si>
  <si>
    <t>－</t>
    <phoneticPr fontId="2"/>
  </si>
  <si>
    <t>－</t>
    <phoneticPr fontId="2"/>
  </si>
  <si>
    <t>⑦</t>
    <phoneticPr fontId="2"/>
  </si>
  <si>
    <t>算定期間</t>
    <phoneticPr fontId="2"/>
  </si>
  <si>
    <t>まで</t>
    <phoneticPr fontId="2"/>
  </si>
  <si>
    <t>区分</t>
    <phoneticPr fontId="2"/>
  </si>
  <si>
    <t>(ｲ)</t>
    <phoneticPr fontId="2"/>
  </si>
  <si>
    <t>(ｲ)</t>
    <phoneticPr fontId="2"/>
  </si>
  <si>
    <t>(ｲ)</t>
    <phoneticPr fontId="2"/>
  </si>
  <si>
    <t>，</t>
    <phoneticPr fontId="2"/>
  </si>
  <si>
    <t>(ﾛ)</t>
    <phoneticPr fontId="2"/>
  </si>
  <si>
    <t>(ﾛ)</t>
    <phoneticPr fontId="2"/>
  </si>
  <si>
    <t>(ﾛ)</t>
    <phoneticPr fontId="2"/>
  </si>
  <si>
    <t>(ﾎ)</t>
    <phoneticPr fontId="2"/>
  </si>
  <si>
    <t>(ﾎ)</t>
    <phoneticPr fontId="2"/>
  </si>
  <si>
    <t>(ﾍ)</t>
    <phoneticPr fontId="2"/>
  </si>
  <si>
    <t>(ﾍ)</t>
    <phoneticPr fontId="2"/>
  </si>
  <si>
    <t>(ﾍ)</t>
    <phoneticPr fontId="2"/>
  </si>
  <si>
    <t>⑪</t>
    <phoneticPr fontId="2"/>
  </si>
  <si>
    <t>算定期間</t>
    <phoneticPr fontId="2"/>
  </si>
  <si>
    <t>区分</t>
    <phoneticPr fontId="2"/>
  </si>
  <si>
    <t>⑰</t>
    <phoneticPr fontId="2"/>
  </si>
  <si>
    <t>－</t>
    <phoneticPr fontId="2"/>
  </si>
  <si>
    <t>－</t>
    <phoneticPr fontId="2"/>
  </si>
  <si>
    <t>⑱申告済概算保険料額</t>
    <phoneticPr fontId="2"/>
  </si>
  <si>
    <t>⑳</t>
    <phoneticPr fontId="2"/>
  </si>
  <si>
    <t>(ｲ)</t>
    <phoneticPr fontId="2"/>
  </si>
  <si>
    <t>(⑱－⑩の(ｲ))</t>
    <phoneticPr fontId="2"/>
  </si>
  <si>
    <t>(ﾛ)</t>
    <phoneticPr fontId="2"/>
  </si>
  <si>
    <t>(ﾊ)</t>
    <phoneticPr fontId="2"/>
  </si>
  <si>
    <t>(⑩の(ｲ)－⑱)</t>
    <phoneticPr fontId="2"/>
  </si>
  <si>
    <t>22</t>
    <phoneticPr fontId="2"/>
  </si>
  <si>
    <t>第1期初期</t>
    <phoneticPr fontId="2"/>
  </si>
  <si>
    <t>全期又は</t>
    <phoneticPr fontId="2"/>
  </si>
  <si>
    <t>期別納付額</t>
    <phoneticPr fontId="2"/>
  </si>
  <si>
    <t>円</t>
    <phoneticPr fontId="2"/>
  </si>
  <si>
    <t>(ト)概算保険料額
(⑭(ｲ)÷⑰)</t>
    <phoneticPr fontId="2"/>
  </si>
  <si>
    <t>事業又は
作業の種類</t>
    <phoneticPr fontId="2"/>
  </si>
  <si>
    <r>
      <t xml:space="preserve">26 </t>
    </r>
    <r>
      <rPr>
        <sz val="10"/>
        <rFont val="ＭＳ Ｐ明朝"/>
        <family val="1"/>
        <charset val="128"/>
      </rPr>
      <t>加入している</t>
    </r>
    <phoneticPr fontId="2"/>
  </si>
  <si>
    <r>
      <t>（イ） 住　　所</t>
    </r>
    <r>
      <rPr>
        <sz val="7"/>
        <rFont val="ＭＳ Ｐ明朝"/>
        <family val="1"/>
        <charset val="128"/>
      </rPr>
      <t xml:space="preserve">
法人のときは主たる
事業所の所在地</t>
    </r>
    <phoneticPr fontId="2"/>
  </si>
  <si>
    <t>事業主</t>
    <phoneticPr fontId="2"/>
  </si>
  <si>
    <t>事業</t>
    <phoneticPr fontId="2"/>
  </si>
  <si>
    <t>以下の</t>
    <rPh sb="0" eb="2">
      <t>イカ</t>
    </rPh>
    <phoneticPr fontId="2"/>
  </si>
  <si>
    <t>年度更新申告書に転記するための記載イメージが表示されます。</t>
    <rPh sb="8" eb="10">
      <t>テンキ</t>
    </rPh>
    <rPh sb="15" eb="17">
      <t>キサイ</t>
    </rPh>
    <rPh sb="22" eb="24">
      <t>ヒョウジ</t>
    </rPh>
    <phoneticPr fontId="2"/>
  </si>
  <si>
    <t>《入力が任意である項目》</t>
    <rPh sb="1" eb="3">
      <t>ニュウリョク</t>
    </rPh>
    <rPh sb="4" eb="6">
      <t>ニンイ</t>
    </rPh>
    <rPh sb="9" eb="11">
      <t>コウモク</t>
    </rPh>
    <phoneticPr fontId="2"/>
  </si>
  <si>
    <t>《該当する場合に入力が必要な項目》</t>
    <rPh sb="1" eb="3">
      <t>ガイトウ</t>
    </rPh>
    <rPh sb="5" eb="7">
      <t>バアイ</t>
    </rPh>
    <rPh sb="8" eb="10">
      <t>ニュウリョク</t>
    </rPh>
    <rPh sb="11" eb="13">
      <t>ヒツヨウ</t>
    </rPh>
    <rPh sb="14" eb="16">
      <t>コウモク</t>
    </rPh>
    <phoneticPr fontId="2"/>
  </si>
  <si>
    <t>これまでの入力が終わりましたら、次の事項を確認してください。</t>
    <rPh sb="8" eb="9">
      <t>オ</t>
    </rPh>
    <phoneticPr fontId="2"/>
  </si>
  <si>
    <t>以下の項目については、未入力でも算定基礎賃金額の計算結果には影響ありません。</t>
    <rPh sb="0" eb="2">
      <t>イカ</t>
    </rPh>
    <rPh sb="3" eb="5">
      <t>コウモク</t>
    </rPh>
    <rPh sb="11" eb="12">
      <t>ミ</t>
    </rPh>
    <rPh sb="26" eb="28">
      <t>ケッカ</t>
    </rPh>
    <phoneticPr fontId="2"/>
  </si>
  <si>
    <t>　　　　　　　　　　　 　　　　また、「②役員で労働者扱いのもの」、「③臨時労働者」の人数を除きます。</t>
    <rPh sb="43" eb="45">
      <t>ニンズウ</t>
    </rPh>
    <rPh sb="46" eb="47">
      <t>ノゾ</t>
    </rPh>
    <phoneticPr fontId="2"/>
  </si>
  <si>
    <t>　該当する欄の賃金締切日毎の人数、賃金総額を各月毎に集計して入力していきます。</t>
    <rPh sb="1" eb="3">
      <t>ガイトウ</t>
    </rPh>
    <rPh sb="5" eb="6">
      <t>ラン</t>
    </rPh>
    <phoneticPr fontId="2"/>
  </si>
  <si>
    <t>(1)入力項目について</t>
    <rPh sb="3" eb="5">
      <t>ニュウリョク</t>
    </rPh>
    <rPh sb="5" eb="7">
      <t>コウモク</t>
    </rPh>
    <phoneticPr fontId="2"/>
  </si>
  <si>
    <t>(2)任意入力項目について</t>
    <rPh sb="3" eb="5">
      <t>ニンイ</t>
    </rPh>
    <rPh sb="5" eb="7">
      <t>ニュウリョク</t>
    </rPh>
    <rPh sb="7" eb="9">
      <t>コウモク</t>
    </rPh>
    <phoneticPr fontId="2"/>
  </si>
  <si>
    <t>(3)入力内容の確認</t>
    <rPh sb="3" eb="5">
      <t>ニュウリョク</t>
    </rPh>
    <rPh sb="5" eb="7">
      <t>ナイヨウ</t>
    </rPh>
    <rPh sb="8" eb="10">
      <t>カクニン</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</si>
  <si>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</si>
  <si>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</si>
  <si>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(2)保険料率欄への入力</t>
    <rPh sb="3" eb="5">
      <t>ホケン</t>
    </rPh>
    <rPh sb="5" eb="6">
      <t>リョウ</t>
    </rPh>
    <rPh sb="6" eb="7">
      <t>リツ</t>
    </rPh>
    <rPh sb="7" eb="8">
      <t>ラン</t>
    </rPh>
    <rPh sb="10" eb="12">
      <t>ニュウリョク</t>
    </rPh>
    <phoneticPr fontId="2"/>
  </si>
  <si>
    <t>(3)延納（分割納付）の申請欄の入力</t>
    <rPh sb="3" eb="5">
      <t>エンノウ</t>
    </rPh>
    <rPh sb="6" eb="8">
      <t>ブンカツ</t>
    </rPh>
    <rPh sb="8" eb="10">
      <t>ノウフ</t>
    </rPh>
    <rPh sb="12" eb="14">
      <t>シンセイ</t>
    </rPh>
    <rPh sb="14" eb="15">
      <t>ラン</t>
    </rPh>
    <rPh sb="16" eb="18">
      <t>ニュウリョク</t>
    </rPh>
    <phoneticPr fontId="2"/>
  </si>
  <si>
    <t>(4)「⑱申告済概算保険料額」の入力</t>
    <rPh sb="5" eb="7">
      <t>シンコク</t>
    </rPh>
    <rPh sb="7" eb="8">
      <t>スミ</t>
    </rPh>
    <rPh sb="8" eb="10">
      <t>ガイサン</t>
    </rPh>
    <rPh sb="10" eb="13">
      <t>ホケンリョウ</t>
    </rPh>
    <rPh sb="13" eb="14">
      <t>ガク</t>
    </rPh>
    <rPh sb="16" eb="18">
      <t>ニュウリョク</t>
    </rPh>
    <phoneticPr fontId="2"/>
  </si>
  <si>
    <t>・延納を希望する場合は、「⑰延納の申請　延納の回数」に「３」と入力して下さい。希望しな</t>
    <rPh sb="31" eb="33">
      <t>ニュウリョク</t>
    </rPh>
    <phoneticPr fontId="2"/>
  </si>
  <si>
    <t>《延納（分割納付）が可能となる条件》</t>
    <rPh sb="10" eb="12">
      <t>カノウ</t>
    </rPh>
    <rPh sb="15" eb="17">
      <t>ジョウケン</t>
    </rPh>
    <phoneticPr fontId="2"/>
  </si>
  <si>
    <t>○「①労働保険番号」（項２）</t>
    <rPh sb="3" eb="5">
      <t>ロウドウ</t>
    </rPh>
    <rPh sb="5" eb="7">
      <t>ホケン</t>
    </rPh>
    <rPh sb="7" eb="9">
      <t>バンゴウ</t>
    </rPh>
    <rPh sb="11" eb="12">
      <t>コウ</t>
    </rPh>
    <phoneticPr fontId="2"/>
  </si>
  <si>
    <t>○「④常時使用労働者数」（項６）</t>
    <rPh sb="3" eb="5">
      <t>ジョウジ</t>
    </rPh>
    <rPh sb="5" eb="7">
      <t>シヨウ</t>
    </rPh>
    <rPh sb="7" eb="10">
      <t>ロウドウシャ</t>
    </rPh>
    <rPh sb="10" eb="11">
      <t>スウ</t>
    </rPh>
    <rPh sb="13" eb="14">
      <t>コウ</t>
    </rPh>
    <phoneticPr fontId="2"/>
  </si>
  <si>
    <t>○「⑤雇用保険被保険者数」（項７）</t>
    <rPh sb="3" eb="5">
      <t>コヨウ</t>
    </rPh>
    <rPh sb="5" eb="7">
      <t>ホケン</t>
    </rPh>
    <rPh sb="7" eb="11">
      <t>ヒホケンシャ</t>
    </rPh>
    <rPh sb="11" eb="12">
      <t>スウ</t>
    </rPh>
    <rPh sb="14" eb="15">
      <t>コウ</t>
    </rPh>
    <phoneticPr fontId="2"/>
  </si>
  <si>
    <t>○「⑭概算保険料額」（項２１、２３、２７）</t>
    <rPh sb="3" eb="5">
      <t>ガイサン</t>
    </rPh>
    <rPh sb="5" eb="8">
      <t>ホケンリョウ</t>
    </rPh>
    <rPh sb="8" eb="9">
      <t>ガク</t>
    </rPh>
    <rPh sb="11" eb="12">
      <t>コウ</t>
    </rPh>
    <phoneticPr fontId="2"/>
  </si>
  <si>
    <t>○「⑳差引額（イ）、（ロ）、（ハ）」</t>
    <rPh sb="3" eb="5">
      <t>サシヒキ</t>
    </rPh>
    <rPh sb="5" eb="6">
      <t>ガク</t>
    </rPh>
    <phoneticPr fontId="2"/>
  </si>
  <si>
    <t>　「確定保険料・一般拠出金算定基礎賃金集計表」の労働保険番号を入力した場合のみ</t>
    <rPh sb="24" eb="26">
      <t>ロウドウ</t>
    </rPh>
    <rPh sb="26" eb="28">
      <t>ホケン</t>
    </rPh>
    <rPh sb="28" eb="30">
      <t>バンゴウ</t>
    </rPh>
    <rPh sb="31" eb="33">
      <t>ニュウリョク</t>
    </rPh>
    <rPh sb="35" eb="37">
      <t>バアイ</t>
    </rPh>
    <phoneticPr fontId="2"/>
  </si>
  <si>
    <t>　雇用保険の昨年４月から本年３月までの１ヶ月平均使用労働者数が表示されます。労</t>
    <rPh sb="1" eb="3">
      <t>コヨウ</t>
    </rPh>
    <rPh sb="3" eb="5">
      <t>ホケン</t>
    </rPh>
    <rPh sb="21" eb="22">
      <t>ゲツ</t>
    </rPh>
    <rPh sb="22" eb="24">
      <t>ヘイキン</t>
    </rPh>
    <rPh sb="24" eb="26">
      <t>シヨウ</t>
    </rPh>
    <rPh sb="26" eb="29">
      <t>ロウドウシャ</t>
    </rPh>
    <rPh sb="29" eb="30">
      <t>スウ</t>
    </rPh>
    <rPh sb="31" eb="33">
      <t>ヒョウジ</t>
    </rPh>
    <rPh sb="38" eb="39">
      <t>ロウ</t>
    </rPh>
    <phoneticPr fontId="2"/>
  </si>
  <si>
    <t>還付の有無</t>
    <rPh sb="3" eb="5">
      <t>ウム</t>
    </rPh>
    <phoneticPr fontId="2"/>
  </si>
  <si>
    <t>労働
保険料</t>
    <rPh sb="0" eb="2">
      <t>ロウドウ</t>
    </rPh>
    <rPh sb="3" eb="6">
      <t>ホケンリョウ</t>
    </rPh>
    <phoneticPr fontId="2"/>
  </si>
  <si>
    <t>一般
拠出金</t>
    <rPh sb="0" eb="2">
      <t>イッパン</t>
    </rPh>
    <rPh sb="3" eb="6">
      <t>キョシュツキン</t>
    </rPh>
    <phoneticPr fontId="2"/>
  </si>
  <si>
    <t>内　　訳</t>
    <rPh sb="0" eb="1">
      <t>ウチ</t>
    </rPh>
    <rPh sb="3" eb="4">
      <t>ヤク</t>
    </rPh>
    <phoneticPr fontId="2"/>
  </si>
  <si>
    <t>（記入例）</t>
    <rPh sb="1" eb="3">
      <t>キニュウ</t>
    </rPh>
    <rPh sb="3" eb="4">
      <t>レイ</t>
    </rPh>
    <phoneticPr fontId="2"/>
  </si>
  <si>
    <t>○ ○ 労 働 局</t>
    <rPh sb="4" eb="5">
      <t>ロウ</t>
    </rPh>
    <rPh sb="6" eb="7">
      <t>ハタラキ</t>
    </rPh>
    <rPh sb="8" eb="9">
      <t>キョク</t>
    </rPh>
    <phoneticPr fontId="2"/>
  </si>
  <si>
    <t>※取扱庁名</t>
    <rPh sb="1" eb="3">
      <t>トリアツカイ</t>
    </rPh>
    <rPh sb="3" eb="4">
      <t>チョウ</t>
    </rPh>
    <rPh sb="4" eb="5">
      <t>メイ</t>
    </rPh>
    <phoneticPr fontId="2"/>
  </si>
  <si>
    <t>※取扱庁番号</t>
    <rPh sb="1" eb="3">
      <t>トリアツカイ</t>
    </rPh>
    <rPh sb="3" eb="4">
      <t>チョウ</t>
    </rPh>
    <rPh sb="4" eb="6">
      <t>バンゴウ</t>
    </rPh>
    <phoneticPr fontId="2"/>
  </si>
  <si>
    <t>徴収勘定</t>
    <rPh sb="0" eb="2">
      <t>チョウシュウ</t>
    </rPh>
    <rPh sb="2" eb="4">
      <t>カンジョウ</t>
    </rPh>
    <phoneticPr fontId="2"/>
  </si>
  <si>
    <t>国庫金</t>
    <rPh sb="0" eb="3">
      <t>コッコキン</t>
    </rPh>
    <phoneticPr fontId="2"/>
  </si>
  <si>
    <t>翌年度５月１日以降　現年度歳入組入</t>
    <rPh sb="10" eb="11">
      <t>ゲン</t>
    </rPh>
    <rPh sb="11" eb="13">
      <t>ネンド</t>
    </rPh>
    <rPh sb="13" eb="15">
      <t>サイニュウ</t>
    </rPh>
    <rPh sb="15" eb="16">
      <t>ク</t>
    </rPh>
    <rPh sb="16" eb="17">
      <t>イ</t>
    </rPh>
    <phoneticPr fontId="2"/>
  </si>
  <si>
    <t>上記の合計額を領収しました。</t>
    <rPh sb="0" eb="2">
      <t>ジョウキ</t>
    </rPh>
    <rPh sb="3" eb="5">
      <t>ゴウケイ</t>
    </rPh>
    <rPh sb="5" eb="6">
      <t>ガク</t>
    </rPh>
    <rPh sb="7" eb="9">
      <t>リョウシュウ</t>
    </rPh>
    <phoneticPr fontId="2"/>
  </si>
  <si>
    <t>※内証券受領</t>
    <rPh sb="1" eb="3">
      <t>ナイショウ</t>
    </rPh>
    <rPh sb="3" eb="4">
      <t>ケン</t>
    </rPh>
    <rPh sb="4" eb="6">
      <t>ジュリョウ</t>
    </rPh>
    <phoneticPr fontId="2"/>
  </si>
  <si>
    <t xml:space="preserve"> 納付の目的</t>
    <rPh sb="1" eb="3">
      <t>ノウフ</t>
    </rPh>
    <rPh sb="4" eb="6">
      <t>モクテキ</t>
    </rPh>
    <phoneticPr fontId="2"/>
  </si>
  <si>
    <t>期</t>
    <rPh sb="0" eb="1">
      <t>キ</t>
    </rPh>
    <phoneticPr fontId="2"/>
  </si>
  <si>
    <t>年度
概算</t>
    <rPh sb="0" eb="2">
      <t>ネンド</t>
    </rPh>
    <rPh sb="3" eb="5">
      <t>ガイサン</t>
    </rPh>
    <phoneticPr fontId="2"/>
  </si>
  <si>
    <t>◎数字は記入例にならって黒のボールペンで力を入れて枠からはみださないように記入して下さい。</t>
    <rPh sb="1" eb="3">
      <t>スウジ</t>
    </rPh>
    <rPh sb="4" eb="6">
      <t>キニュウ</t>
    </rPh>
    <rPh sb="6" eb="7">
      <t>レイ</t>
    </rPh>
    <rPh sb="12" eb="13">
      <t>クロ</t>
    </rPh>
    <rPh sb="20" eb="21">
      <t>チカラ</t>
    </rPh>
    <rPh sb="22" eb="23">
      <t>イ</t>
    </rPh>
    <rPh sb="25" eb="26">
      <t>ワク</t>
    </rPh>
    <rPh sb="37" eb="39">
      <t>キニュウ</t>
    </rPh>
    <rPh sb="41" eb="42">
      <t>クダ</t>
    </rPh>
    <phoneticPr fontId="2"/>
  </si>
  <si>
    <t>年度</t>
    <rPh sb="0" eb="2">
      <t>ネンド</t>
    </rPh>
    <phoneticPr fontId="2"/>
  </si>
  <si>
    <t>（官庁送付分）</t>
    <rPh sb="1" eb="3">
      <t>カンチョウ</t>
    </rPh>
    <rPh sb="3" eb="5">
      <t>ソウフ</t>
    </rPh>
    <rPh sb="5" eb="6">
      <t>ブン</t>
    </rPh>
    <phoneticPr fontId="2"/>
  </si>
  <si>
    <t>〒</t>
    <phoneticPr fontId="2"/>
  </si>
  <si>
    <t>あて先</t>
    <phoneticPr fontId="2"/>
  </si>
  <si>
    <t>労働保険特別会計歳入徴収官　</t>
    <phoneticPr fontId="2"/>
  </si>
  <si>
    <t>納付の場所</t>
    <rPh sb="0" eb="2">
      <t>ノウフ</t>
    </rPh>
    <rPh sb="3" eb="5">
      <t>バショ</t>
    </rPh>
    <phoneticPr fontId="2"/>
  </si>
  <si>
    <t>（氏名）</t>
    <rPh sb="1" eb="3">
      <t>シメイ</t>
    </rPh>
    <phoneticPr fontId="2"/>
  </si>
  <si>
    <t>殿</t>
    <rPh sb="0" eb="1">
      <t>ドノ</t>
    </rPh>
    <phoneticPr fontId="2"/>
  </si>
  <si>
    <t>（住所）</t>
    <rPh sb="1" eb="3">
      <t>ジュウショ</t>
    </rPh>
    <phoneticPr fontId="2"/>
  </si>
  <si>
    <t>※ＣＤ</t>
    <phoneticPr fontId="2"/>
  </si>
  <si>
    <t>※証券受領</t>
    <rPh sb="1" eb="3">
      <t>ショウケン</t>
    </rPh>
    <rPh sb="3" eb="5">
      <t>ジュリョウ</t>
    </rPh>
    <phoneticPr fontId="2"/>
  </si>
  <si>
    <t>一部</t>
    <rPh sb="0" eb="2">
      <t>イチブ</t>
    </rPh>
    <phoneticPr fontId="2"/>
  </si>
  <si>
    <t>全部</t>
    <rPh sb="0" eb="2">
      <t>ゼンブ</t>
    </rPh>
    <phoneticPr fontId="2"/>
  </si>
  <si>
    <t>日</t>
    <rPh sb="0" eb="1">
      <t>ニチ</t>
    </rPh>
    <phoneticPr fontId="2"/>
  </si>
  <si>
    <t>月</t>
    <rPh sb="0" eb="1">
      <t>ゲツ</t>
    </rPh>
    <phoneticPr fontId="2"/>
  </si>
  <si>
    <t>労働保険
特別会計</t>
    <rPh sb="0" eb="2">
      <t>ロウドウ</t>
    </rPh>
    <rPh sb="2" eb="4">
      <t>ホケン</t>
    </rPh>
    <rPh sb="5" eb="7">
      <t>トクベツ</t>
    </rPh>
    <rPh sb="7" eb="9">
      <t>カイケイ</t>
    </rPh>
    <phoneticPr fontId="2"/>
  </si>
  <si>
    <t>厚生労働省
所管</t>
    <rPh sb="0" eb="2">
      <t>コウセイ</t>
    </rPh>
    <rPh sb="2" eb="5">
      <t>ロウドウショウ</t>
    </rPh>
    <rPh sb="6" eb="8">
      <t>ショカン</t>
    </rPh>
    <phoneticPr fontId="2"/>
  </si>
  <si>
    <t>収納
機関</t>
    <rPh sb="0" eb="2">
      <t>シュウノウ</t>
    </rPh>
    <rPh sb="3" eb="5">
      <t>キカン</t>
    </rPh>
    <phoneticPr fontId="2"/>
  </si>
  <si>
    <t>※</t>
    <phoneticPr fontId="2"/>
  </si>
  <si>
    <t>※収納区分</t>
    <rPh sb="1" eb="3">
      <t>シュウノウ</t>
    </rPh>
    <rPh sb="3" eb="5">
      <t>クブン</t>
    </rPh>
    <phoneticPr fontId="2"/>
  </si>
  <si>
    <t>徴定</t>
    <rPh sb="0" eb="1">
      <t>キザシ</t>
    </rPh>
    <rPh sb="1" eb="2">
      <t>サダム</t>
    </rPh>
    <phoneticPr fontId="2"/>
  </si>
  <si>
    <t>データ
指示コード</t>
    <rPh sb="4" eb="6">
      <t>シジ</t>
    </rPh>
    <phoneticPr fontId="2"/>
  </si>
  <si>
    <t>ＸＸＸ－ＸＸＸＸ</t>
    <phoneticPr fontId="2"/>
  </si>
  <si>
    <t>労働
保険
番号</t>
    <rPh sb="0" eb="2">
      <t>ロウドウ</t>
    </rPh>
    <rPh sb="3" eb="5">
      <t>ホケン</t>
    </rPh>
    <rPh sb="6" eb="8">
      <t>バンゴウ</t>
    </rPh>
    <phoneticPr fontId="2"/>
  </si>
  <si>
    <t>XXXXXXXX</t>
    <phoneticPr fontId="2"/>
  </si>
  <si>
    <t>年度
確定</t>
    <rPh sb="0" eb="2">
      <t>ネンド</t>
    </rPh>
    <rPh sb="3" eb="5">
      <t>カクテイ</t>
    </rPh>
    <phoneticPr fontId="2"/>
  </si>
  <si>
    <t>-</t>
    <phoneticPr fontId="2"/>
  </si>
  <si>
    <t>４．注意事項</t>
    <rPh sb="2" eb="4">
      <t>チュウイ</t>
    </rPh>
    <rPh sb="4" eb="6">
      <t>ジコウ</t>
    </rPh>
    <phoneticPr fontId="2"/>
  </si>
  <si>
    <t>労災保険分賃金算定箇所</t>
    <rPh sb="0" eb="2">
      <t>ロウサイ</t>
    </rPh>
    <rPh sb="2" eb="4">
      <t>ホケン</t>
    </rPh>
    <rPh sb="4" eb="5">
      <t>ブン</t>
    </rPh>
    <rPh sb="5" eb="7">
      <t>チンギン</t>
    </rPh>
    <rPh sb="7" eb="9">
      <t>サンテイ</t>
    </rPh>
    <rPh sb="9" eb="11">
      <t>カショ</t>
    </rPh>
    <phoneticPr fontId="2"/>
  </si>
  <si>
    <t>雇用保険分賃金算定箇所</t>
    <rPh sb="0" eb="2">
      <t>コヨウ</t>
    </rPh>
    <rPh sb="2" eb="4">
      <t>ホケン</t>
    </rPh>
    <rPh sb="4" eb="5">
      <t>ブン</t>
    </rPh>
    <rPh sb="5" eb="7">
      <t>チンギン</t>
    </rPh>
    <rPh sb="7" eb="9">
      <t>サンテイ</t>
    </rPh>
    <rPh sb="9" eb="11">
      <t>カショ</t>
    </rPh>
    <phoneticPr fontId="2"/>
  </si>
  <si>
    <t>「⑭概算保険料(イ)」が以下の①、②の場合は、</t>
    <rPh sb="12" eb="14">
      <t>イカ</t>
    </rPh>
    <rPh sb="19" eb="21">
      <t>バアイ</t>
    </rPh>
    <phoneticPr fontId="2"/>
  </si>
  <si>
    <t>　⑥ 役員で労働者扱いのもの（雇用保険）</t>
    <rPh sb="15" eb="17">
      <t>コヨウ</t>
    </rPh>
    <rPh sb="17" eb="19">
      <t>ホケン</t>
    </rPh>
    <phoneticPr fontId="2"/>
  </si>
  <si>
    <t>　⑤ 被保険者（雇用保険）</t>
    <rPh sb="3" eb="7">
      <t>ヒホケンシャ</t>
    </rPh>
    <phoneticPr fontId="2"/>
  </si>
  <si>
    <t>　労災保険対象者数です。職業の種類を問わず、事業に使用される者で賃金を支払われ</t>
    <rPh sb="5" eb="7">
      <t>タイショウ</t>
    </rPh>
    <rPh sb="7" eb="8">
      <t>シャ</t>
    </rPh>
    <rPh sb="8" eb="9">
      <t>スウ</t>
    </rPh>
    <phoneticPr fontId="2"/>
  </si>
  <si>
    <t>　雇用保険対象者数です。一元適用事業（両保険適用事業）であれば、「①常用労働者」</t>
    <rPh sb="1" eb="3">
      <t>コヨウ</t>
    </rPh>
    <phoneticPr fontId="2"/>
  </si>
  <si>
    <t>　労災保険については、原則として出向元から給与が支払われていても、出向先に含めて</t>
    <rPh sb="1" eb="3">
      <t>ロウサイ</t>
    </rPh>
    <rPh sb="3" eb="5">
      <t>ホケン</t>
    </rPh>
    <rPh sb="11" eb="13">
      <t>ゲンソク</t>
    </rPh>
    <rPh sb="16" eb="18">
      <t>シュッコウ</t>
    </rPh>
    <rPh sb="18" eb="19">
      <t>モト</t>
    </rPh>
    <rPh sb="21" eb="23">
      <t>キュウヨ</t>
    </rPh>
    <rPh sb="24" eb="26">
      <t>シハラ</t>
    </rPh>
    <rPh sb="33" eb="35">
      <t>シュッコウ</t>
    </rPh>
    <rPh sb="35" eb="36">
      <t>サキ</t>
    </rPh>
    <rPh sb="37" eb="38">
      <t>フク</t>
    </rPh>
    <phoneticPr fontId="2"/>
  </si>
  <si>
    <t>申告書記入イメージ</t>
    <rPh sb="0" eb="3">
      <t>シンコクショ</t>
    </rPh>
    <rPh sb="3" eb="5">
      <t>キニュウ</t>
    </rPh>
    <phoneticPr fontId="2"/>
  </si>
  <si>
    <r>
      <t>(2)「算定基礎賃金集計表」</t>
    </r>
    <r>
      <rPr>
        <sz val="11"/>
        <rFont val="HG丸ｺﾞｼｯｸM-PRO"/>
        <family val="3"/>
        <charset val="128"/>
      </rPr>
      <t>…シート見出しの色</t>
    </r>
    <r>
      <rPr>
        <sz val="11"/>
        <color indexed="17"/>
        <rFont val="HG丸ｺﾞｼｯｸM-PRO"/>
        <family val="3"/>
        <charset val="128"/>
      </rPr>
      <t>【緑色】</t>
    </r>
    <rPh sb="24" eb="25">
      <t>ミドリ</t>
    </rPh>
    <phoneticPr fontId="2"/>
  </si>
  <si>
    <r>
      <t>(3)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</si>
  <si>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「年度更新申告書計算支援ツール（継続事業用）」利用方法・注意事項（必ずお読みください）</t>
    <rPh sb="8" eb="10">
      <t>ケイサン</t>
    </rPh>
    <rPh sb="10" eb="12">
      <t>シエン</t>
    </rPh>
    <rPh sb="16" eb="18">
      <t>ケイゾク</t>
    </rPh>
    <rPh sb="18" eb="20">
      <t>ジギョウ</t>
    </rPh>
    <rPh sb="20" eb="21">
      <t>ヨウ</t>
    </rPh>
    <phoneticPr fontId="2"/>
  </si>
  <si>
    <t>２．ツールの特徴</t>
    <rPh sb="6" eb="8">
      <t>トクチョウ</t>
    </rPh>
    <phoneticPr fontId="2"/>
  </si>
  <si>
    <t>　このツールには以下の特徴があります。</t>
    <rPh sb="8" eb="10">
      <t>イカ</t>
    </rPh>
    <rPh sb="11" eb="13">
      <t>トクチョウ</t>
    </rPh>
    <phoneticPr fontId="2"/>
  </si>
  <si>
    <t>　・入力された数字（０の数など）は正しく入力されていますか？</t>
    <rPh sb="17" eb="18">
      <t>タダ</t>
    </rPh>
    <rPh sb="20" eb="22">
      <t>ニュウリョク</t>
    </rPh>
    <phoneticPr fontId="2"/>
  </si>
  <si>
    <t>申告書に印字してある金額を入力してください。</t>
    <rPh sb="4" eb="6">
      <t>インジ</t>
    </rPh>
    <phoneticPr fontId="2"/>
  </si>
  <si>
    <t>任意入力項目（保管する場合には入力してください）</t>
    <rPh sb="7" eb="9">
      <t>ホカン</t>
    </rPh>
    <rPh sb="11" eb="13">
      <t>バアイ</t>
    </rPh>
    <rPh sb="15" eb="17">
      <t>ニュウリョク</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</si>
  <si>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</si>
  <si>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延納に該当しない場合は上段の「全期又は第１期(初期)」の欄のみに表示され、延納</t>
    <rPh sb="29" eb="30">
      <t>ラン</t>
    </rPh>
    <rPh sb="33" eb="35">
      <t>ヒョウジ</t>
    </rPh>
    <phoneticPr fontId="2"/>
  </si>
  <si>
    <t>　「労働保険料」、「一般拠出金」、「納付額（合計額）」の３つの欄に金額が表示さ</t>
    <rPh sb="31" eb="32">
      <t>ラン</t>
    </rPh>
    <rPh sb="33" eb="35">
      <t>キンガク</t>
    </rPh>
    <rPh sb="36" eb="38">
      <t>ヒョウジ</t>
    </rPh>
    <phoneticPr fontId="2"/>
  </si>
  <si>
    <t>納　付　額
（合計額）</t>
    <rPh sb="0" eb="1">
      <t>オサム</t>
    </rPh>
    <rPh sb="2" eb="3">
      <t>ヅケ</t>
    </rPh>
    <rPh sb="4" eb="5">
      <t>ガク</t>
    </rPh>
    <rPh sb="7" eb="9">
      <t>ゴウケイ</t>
    </rPh>
    <rPh sb="9" eb="10">
      <t>ガク</t>
    </rPh>
    <phoneticPr fontId="2"/>
  </si>
  <si>
    <t>・「申告書記入イメージ」には表示されない「事業又は作業の種類」、事業主欄等を申告書に記入</t>
    <rPh sb="14" eb="16">
      <t>ヒョウジ</t>
    </rPh>
    <rPh sb="23" eb="24">
      <t>マタ</t>
    </rPh>
    <rPh sb="25" eb="27">
      <t>サギョウ</t>
    </rPh>
    <rPh sb="36" eb="37">
      <t>トウ</t>
    </rPh>
    <rPh sb="38" eb="41">
      <t>シンコクショ</t>
    </rPh>
    <phoneticPr fontId="2"/>
  </si>
  <si>
    <t>色のついた欄（７箇所）を入力・選択して下さい</t>
    <phoneticPr fontId="2"/>
  </si>
  <si>
    <t>①　労働局から申告書と共に送付された「労働保険 年度更新 申告書の書き方」を読む。</t>
    <rPh sb="2" eb="4">
      <t>ロウドウ</t>
    </rPh>
    <rPh sb="4" eb="5">
      <t>キョク</t>
    </rPh>
    <rPh sb="33" eb="34">
      <t>カ</t>
    </rPh>
    <rPh sb="35" eb="36">
      <t>カタ</t>
    </rPh>
    <rPh sb="38" eb="39">
      <t>ヨ</t>
    </rPh>
    <phoneticPr fontId="2"/>
  </si>
  <si>
    <t>※「０」が表示された場合は「０」を記入してください。</t>
    <rPh sb="5" eb="7">
      <t>ヒョウジ</t>
    </rPh>
    <rPh sb="10" eb="12">
      <t>バアイ</t>
    </rPh>
    <rPh sb="17" eb="19">
      <t>キニュウ</t>
    </rPh>
    <phoneticPr fontId="2"/>
  </si>
  <si>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</si>
  <si>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還付金の請求を</t>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</si>
  <si>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</si>
  <si>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</si>
  <si>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</si>
  <si>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t xml:space="preserve"> ※これを印刷して申告書とし
　 て提出することはできませ
　 ん。申告書に転記するため
　 にご利用ください。</t>
    <rPh sb="5" eb="7">
      <t>インサツ</t>
    </rPh>
    <rPh sb="9" eb="12">
      <t>シンコクショ</t>
    </rPh>
    <phoneticPr fontId="2"/>
  </si>
  <si>
    <t>　使用にあたっては、以下の注意事項をお守りください。</t>
    <rPh sb="1" eb="3">
      <t>シヨウ</t>
    </rPh>
    <rPh sb="10" eb="12">
      <t>イカ</t>
    </rPh>
    <rPh sb="13" eb="15">
      <t>チュウイ</t>
    </rPh>
    <rPh sb="15" eb="17">
      <t>ジコウ</t>
    </rPh>
    <rPh sb="19" eb="20">
      <t>マモ</t>
    </rPh>
    <phoneticPr fontId="2"/>
  </si>
  <si>
    <t>Ұ</t>
    <phoneticPr fontId="2"/>
  </si>
  <si>
    <t>月</t>
    <rPh sb="0" eb="1">
      <t>ツキ</t>
    </rPh>
    <phoneticPr fontId="66"/>
  </si>
  <si>
    <t xml:space="preserve"> 実質的な役員報酬分を
 除きます。</t>
    <rPh sb="1" eb="4">
      <t>ジッシツテキ</t>
    </rPh>
    <rPh sb="5" eb="7">
      <t>ヤクイン</t>
    </rPh>
    <rPh sb="7" eb="9">
      <t>ホウシュウ</t>
    </rPh>
    <rPh sb="9" eb="10">
      <t>ブン</t>
    </rPh>
    <rPh sb="13" eb="14">
      <t>ノゾ</t>
    </rPh>
    <phoneticPr fontId="66"/>
  </si>
  <si>
    <t xml:space="preserve"> 常用労働者のほか、
 パート、アルバイトで
 雇用保険の資格のある
 人を含めます。</t>
    <rPh sb="1" eb="3">
      <t>ジョウヨウ</t>
    </rPh>
    <rPh sb="3" eb="6">
      <t>ロウドウシャ</t>
    </rPh>
    <rPh sb="24" eb="26">
      <t>コヨウ</t>
    </rPh>
    <rPh sb="26" eb="28">
      <t>ホケン</t>
    </rPh>
    <rPh sb="29" eb="31">
      <t>シカク</t>
    </rPh>
    <rPh sb="36" eb="37">
      <t>ヒト</t>
    </rPh>
    <rPh sb="38" eb="39">
      <t>フク</t>
    </rPh>
    <phoneticPr fontId="66"/>
  </si>
  <si>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66"/>
  </si>
  <si>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66"/>
  </si>
  <si>
    <t>区分</t>
    <rPh sb="0" eb="2">
      <t>クブン</t>
    </rPh>
    <phoneticPr fontId="66"/>
  </si>
  <si>
    <t>名</t>
    <rPh sb="0" eb="1">
      <t>メイ</t>
    </rPh>
    <phoneticPr fontId="66"/>
  </si>
  <si>
    <t>出</t>
    <rPh sb="0" eb="1">
      <t>デ</t>
    </rPh>
    <phoneticPr fontId="66"/>
  </si>
  <si>
    <t>-</t>
    <phoneticPr fontId="66"/>
  </si>
  <si>
    <t>郵便番号</t>
    <rPh sb="0" eb="2">
      <t>ユウビン</t>
    </rPh>
    <rPh sb="2" eb="4">
      <t>バンゴウ</t>
    </rPh>
    <phoneticPr fontId="66"/>
  </si>
  <si>
    <t>事業の所在地</t>
    <rPh sb="0" eb="2">
      <t>ジギョウ</t>
    </rPh>
    <rPh sb="3" eb="6">
      <t>ショザイチ</t>
    </rPh>
    <phoneticPr fontId="66"/>
  </si>
  <si>
    <t>受</t>
    <rPh sb="0" eb="1">
      <t>ウ</t>
    </rPh>
    <phoneticPr fontId="66"/>
  </si>
  <si>
    <t>具体的な業務又は作業の内容</t>
    <rPh sb="0" eb="3">
      <t>グタイテキ</t>
    </rPh>
    <rPh sb="4" eb="6">
      <t>ギョウム</t>
    </rPh>
    <rPh sb="6" eb="7">
      <t>マタ</t>
    </rPh>
    <rPh sb="8" eb="10">
      <t>サギョウ</t>
    </rPh>
    <rPh sb="11" eb="13">
      <t>ナイヨウ</t>
    </rPh>
    <phoneticPr fontId="66"/>
  </si>
  <si>
    <t>電話</t>
    <rPh sb="0" eb="2">
      <t>デンワ</t>
    </rPh>
    <phoneticPr fontId="66"/>
  </si>
  <si>
    <t>事業の名称</t>
    <rPh sb="0" eb="2">
      <t>ジギョウ</t>
    </rPh>
    <rPh sb="3" eb="5">
      <t>メイショウ</t>
    </rPh>
    <phoneticPr fontId="66"/>
  </si>
  <si>
    <t>出向者の有無</t>
    <rPh sb="0" eb="3">
      <t>シュッコウシャ</t>
    </rPh>
    <rPh sb="4" eb="6">
      <t>ウム</t>
    </rPh>
    <phoneticPr fontId="66"/>
  </si>
  <si>
    <t>枝番号</t>
    <rPh sb="0" eb="1">
      <t>エダ</t>
    </rPh>
    <rPh sb="1" eb="3">
      <t>バンゴウ</t>
    </rPh>
    <phoneticPr fontId="66"/>
  </si>
  <si>
    <t>基幹番号</t>
    <rPh sb="0" eb="2">
      <t>キカン</t>
    </rPh>
    <rPh sb="2" eb="4">
      <t>バンゴウ</t>
    </rPh>
    <phoneticPr fontId="66"/>
  </si>
  <si>
    <t>管轄</t>
    <rPh sb="0" eb="2">
      <t>カンカツ</t>
    </rPh>
    <phoneticPr fontId="66"/>
  </si>
  <si>
    <t>所掌</t>
    <rPh sb="0" eb="2">
      <t>ショショウ</t>
    </rPh>
    <phoneticPr fontId="66"/>
  </si>
  <si>
    <t>府県</t>
    <rPh sb="0" eb="2">
      <t>フケン</t>
    </rPh>
    <phoneticPr fontId="66"/>
  </si>
  <si>
    <t>労働保険
番　　　号</t>
    <rPh sb="0" eb="2">
      <t>ロウドウ</t>
    </rPh>
    <rPh sb="2" eb="4">
      <t>ホケン</t>
    </rPh>
    <rPh sb="5" eb="6">
      <t>バン</t>
    </rPh>
    <rPh sb="9" eb="10">
      <t>ゴウ</t>
    </rPh>
    <phoneticPr fontId="66"/>
  </si>
  <si>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66"/>
  </si>
  <si>
    <t>賞与</t>
    <phoneticPr fontId="2"/>
  </si>
  <si>
    <t>注；黄色のセル以外は、修正しないこと。</t>
    <rPh sb="0" eb="1">
      <t>チュウ</t>
    </rPh>
    <rPh sb="2" eb="4">
      <t>キイロ</t>
    </rPh>
    <rPh sb="7" eb="9">
      <t>イガイ</t>
    </rPh>
    <rPh sb="11" eb="13">
      <t>シュウセイ</t>
    </rPh>
    <phoneticPr fontId="2"/>
  </si>
  <si>
    <t>◎年度更新対象年度設定表</t>
    <rPh sb="1" eb="3">
      <t>ネンド</t>
    </rPh>
    <rPh sb="3" eb="5">
      <t>コウシン</t>
    </rPh>
    <rPh sb="5" eb="7">
      <t>タイショウ</t>
    </rPh>
    <rPh sb="7" eb="9">
      <t>ネンド</t>
    </rPh>
    <rPh sb="9" eb="11">
      <t>セッテイ</t>
    </rPh>
    <rPh sb="11" eb="12">
      <t>ヒョウ</t>
    </rPh>
    <phoneticPr fontId="2"/>
  </si>
  <si>
    <t>年度更新申告書の作成対象年度を下表の黄色セルに西暦で設定する。</t>
    <rPh sb="0" eb="2">
      <t>ネンド</t>
    </rPh>
    <rPh sb="2" eb="4">
      <t>コウシン</t>
    </rPh>
    <rPh sb="4" eb="7">
      <t>シンコクショ</t>
    </rPh>
    <rPh sb="8" eb="10">
      <t>サクセイ</t>
    </rPh>
    <rPh sb="10" eb="12">
      <t>タイショウ</t>
    </rPh>
    <rPh sb="12" eb="14">
      <t>ネンド</t>
    </rPh>
    <rPh sb="26" eb="28">
      <t>セッテイ</t>
    </rPh>
    <phoneticPr fontId="2"/>
  </si>
  <si>
    <t>◎雇用保険料率表</t>
    <rPh sb="1" eb="3">
      <t>コヨウ</t>
    </rPh>
    <rPh sb="3" eb="6">
      <t>ホケンリョウ</t>
    </rPh>
    <rPh sb="6" eb="7">
      <t>リツ</t>
    </rPh>
    <rPh sb="7" eb="8">
      <t>ヒョウ</t>
    </rPh>
    <phoneticPr fontId="2"/>
  </si>
  <si>
    <t>事業の種類</t>
    <rPh sb="0" eb="2">
      <t>ジギョウ</t>
    </rPh>
    <rPh sb="3" eb="5">
      <t>シュルイ</t>
    </rPh>
    <phoneticPr fontId="2"/>
  </si>
  <si>
    <t>保険率(～/1000)</t>
    <rPh sb="0" eb="2">
      <t>ホケン</t>
    </rPh>
    <rPh sb="2" eb="3">
      <t>リツ</t>
    </rPh>
    <phoneticPr fontId="2"/>
  </si>
  <si>
    <t>確定</t>
    <rPh sb="0" eb="2">
      <t>カクテイ</t>
    </rPh>
    <phoneticPr fontId="2"/>
  </si>
  <si>
    <t>概算</t>
    <rPh sb="0" eb="2">
      <t>ガイサン</t>
    </rPh>
    <phoneticPr fontId="2"/>
  </si>
  <si>
    <t>一般の事業</t>
  </si>
  <si>
    <t>農林水産
清酒製造の事業</t>
    <phoneticPr fontId="2"/>
  </si>
  <si>
    <t>建設の事業</t>
    <rPh sb="0" eb="2">
      <t>ケンセツ</t>
    </rPh>
    <phoneticPr fontId="2"/>
  </si>
  <si>
    <t>を使用してください。</t>
  </si>
  <si>
    <r>
      <t>(4) 保険料・拠出金算定基礎額が</t>
    </r>
    <r>
      <rPr>
        <u/>
        <sz val="11"/>
        <rFont val="HG丸ｺﾞｼｯｸM-PRO"/>
        <family val="3"/>
        <charset val="128"/>
      </rPr>
      <t>一千億円以上</t>
    </r>
    <r>
      <rPr>
        <sz val="11"/>
        <rFont val="HG丸ｺﾞｼｯｸM-PRO"/>
        <family val="3"/>
        <charset val="128"/>
      </rPr>
      <t>の場合</t>
    </r>
    <rPh sb="4" eb="7">
      <t>ホケンリョウ</t>
    </rPh>
    <rPh sb="8" eb="11">
      <t>キョシュツキン</t>
    </rPh>
    <rPh sb="11" eb="13">
      <t>サンテイ</t>
    </rPh>
    <rPh sb="13" eb="15">
      <t>キソ</t>
    </rPh>
    <rPh sb="15" eb="16">
      <t>ガク</t>
    </rPh>
    <rPh sb="17" eb="19">
      <t>イッセン</t>
    </rPh>
    <rPh sb="19" eb="20">
      <t>オク</t>
    </rPh>
    <rPh sb="20" eb="21">
      <t>エン</t>
    </rPh>
    <rPh sb="21" eb="23">
      <t>イジョウ</t>
    </rPh>
    <rPh sb="24" eb="26">
      <t>バアイ</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</si>
  <si>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</si>
  <si>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 労災保険、雇用保険の両方とも申告する申告書の場合　</t>
    <rPh sb="2" eb="4">
      <t>ロウサイ</t>
    </rPh>
    <rPh sb="4" eb="6">
      <t>ホケン</t>
    </rPh>
    <rPh sb="7" eb="9">
      <t>コヨウ</t>
    </rPh>
    <rPh sb="9" eb="11">
      <t>ホケン</t>
    </rPh>
    <rPh sb="12" eb="14">
      <t>リョウホウ</t>
    </rPh>
    <rPh sb="16" eb="18">
      <t>シンコク</t>
    </rPh>
    <rPh sb="20" eb="23">
      <t>シンコクショ</t>
    </rPh>
    <rPh sb="24" eb="26">
      <t>バアイ</t>
    </rPh>
    <phoneticPr fontId="2"/>
  </si>
  <si>
    <t>○ 労災保険のみ申告する申告書の場合</t>
    <rPh sb="2" eb="4">
      <t>ロウサイ</t>
    </rPh>
    <rPh sb="4" eb="6">
      <t>ホケン</t>
    </rPh>
    <rPh sb="16" eb="18">
      <t>バアイ</t>
    </rPh>
    <phoneticPr fontId="2"/>
  </si>
  <si>
    <t>○ 雇用保険のみ申告する申告書の場合（労働保険番号が所掌３の事業場（申告書がふじ色））</t>
    <rPh sb="2" eb="4">
      <t>コヨウ</t>
    </rPh>
    <rPh sb="4" eb="6">
      <t>ホケン</t>
    </rPh>
    <rPh sb="16" eb="18">
      <t>バアイ</t>
    </rPh>
    <rPh sb="34" eb="37">
      <t>シンコクショ</t>
    </rPh>
    <rPh sb="40" eb="41">
      <t>イロ</t>
    </rPh>
    <phoneticPr fontId="2"/>
  </si>
  <si>
    <t>　　※　②「役員で労働者扱いの人」、③「臨時労働者」、⑥「今役員で雇用保険の資格のある</t>
    <rPh sb="15" eb="16">
      <t>ヒト</t>
    </rPh>
    <rPh sb="29" eb="30">
      <t>イマ</t>
    </rPh>
    <rPh sb="33" eb="35">
      <t>コヨウ</t>
    </rPh>
    <rPh sb="35" eb="37">
      <t>ホケン</t>
    </rPh>
    <rPh sb="38" eb="40">
      <t>シカク</t>
    </rPh>
    <phoneticPr fontId="2"/>
  </si>
  <si>
    <t>　出向者…他の事業場に出向している人数を入力します。</t>
    <rPh sb="1" eb="4">
      <t>シュッコウシャ</t>
    </rPh>
    <rPh sb="5" eb="6">
      <t>タ</t>
    </rPh>
    <rPh sb="7" eb="9">
      <t>ジギョウ</t>
    </rPh>
    <rPh sb="9" eb="10">
      <t>ジョウ</t>
    </rPh>
    <rPh sb="11" eb="13">
      <t>シュッコウ</t>
    </rPh>
    <rPh sb="17" eb="19">
      <t>ニンズウ</t>
    </rPh>
    <rPh sb="20" eb="22">
      <t>ニュウリョク</t>
    </rPh>
    <phoneticPr fontId="2"/>
  </si>
  <si>
    <t>　受入者…他の事業場から出向で受け入れている人数を入力します。</t>
    <rPh sb="1" eb="3">
      <t>ウケイレ</t>
    </rPh>
    <rPh sb="3" eb="4">
      <t>シャ</t>
    </rPh>
    <rPh sb="9" eb="10">
      <t>ジョウ</t>
    </rPh>
    <rPh sb="15" eb="16">
      <t>ウ</t>
    </rPh>
    <rPh sb="17" eb="18">
      <t>イ</t>
    </rPh>
    <phoneticPr fontId="2"/>
  </si>
  <si>
    <t>るすべての者（雇用保険の資格のある人を含めます）。</t>
    <rPh sb="12" eb="14">
      <t>シカク</t>
    </rPh>
    <rPh sb="17" eb="18">
      <t>ヒト</t>
    </rPh>
    <phoneticPr fontId="2"/>
  </si>
  <si>
    <t>　また、「②役員で労働者扱いの人」、「③臨時労働者」の人数を除きます。</t>
    <rPh sb="15" eb="16">
      <t>ヒト</t>
    </rPh>
    <rPh sb="27" eb="29">
      <t>ニンズウ</t>
    </rPh>
    <rPh sb="30" eb="31">
      <t>ノゾ</t>
    </rPh>
    <phoneticPr fontId="2"/>
  </si>
  <si>
    <t>　② 役員で労働者扱いの人（労災保険）</t>
    <rPh sb="12" eb="13">
      <t>ヒト</t>
    </rPh>
    <rPh sb="14" eb="16">
      <t>ロウサイ</t>
    </rPh>
    <rPh sb="16" eb="18">
      <t>ホケン</t>
    </rPh>
    <phoneticPr fontId="2"/>
  </si>
  <si>
    <t>　取締役会規則その他内部規定によって業務執行権を有すると認められる者は、「労働</t>
    <rPh sb="33" eb="34">
      <t>モノ</t>
    </rPh>
    <phoneticPr fontId="2"/>
  </si>
  <si>
    <t>　「事業の名称」、「電話」、「事業の所在地」、「郵便番号」</t>
    <rPh sb="10" eb="12">
      <t>デンワ</t>
    </rPh>
    <rPh sb="24" eb="26">
      <t>ユウビン</t>
    </rPh>
    <rPh sb="26" eb="28">
      <t>バンゴウ</t>
    </rPh>
    <phoneticPr fontId="2"/>
  </si>
  <si>
    <t>事業の内容（製品名、作業工程など）を具体的に入力します。</t>
    <rPh sb="0" eb="2">
      <t>ジギョウ</t>
    </rPh>
    <rPh sb="3" eb="5">
      <t>ナイヨウ</t>
    </rPh>
    <rPh sb="6" eb="8">
      <t>セイヒン</t>
    </rPh>
    <rPh sb="8" eb="9">
      <t>メイ</t>
    </rPh>
    <rPh sb="10" eb="12">
      <t>サギョウ</t>
    </rPh>
    <rPh sb="12" eb="14">
      <t>コウテイ</t>
    </rPh>
    <rPh sb="18" eb="21">
      <t>グタイテキ</t>
    </rPh>
    <rPh sb="22" eb="24">
      <t>ニュウリョク</t>
    </rPh>
    <phoneticPr fontId="2"/>
  </si>
  <si>
    <t>　労災保険又は雇用保険が適用される役員の氏名、役職等を入力します。</t>
    <rPh sb="5" eb="6">
      <t>マタ</t>
    </rPh>
    <rPh sb="20" eb="22">
      <t>シメイ</t>
    </rPh>
    <rPh sb="25" eb="26">
      <t>トウ</t>
    </rPh>
    <phoneticPr fontId="2"/>
  </si>
  <si>
    <t>・労災保険のみ申告を行う申告書の場合は、適用されている保険料率のみ入力してください。</t>
    <rPh sb="1" eb="3">
      <t>ロウサイ</t>
    </rPh>
    <rPh sb="3" eb="5">
      <t>ホケン</t>
    </rPh>
    <rPh sb="7" eb="9">
      <t>シンコク</t>
    </rPh>
    <rPh sb="10" eb="11">
      <t>オコナ</t>
    </rPh>
    <rPh sb="12" eb="15">
      <t>シンコクショ</t>
    </rPh>
    <rPh sb="16" eb="18">
      <t>バアイ</t>
    </rPh>
    <rPh sb="20" eb="22">
      <t>テキヨウ</t>
    </rPh>
    <rPh sb="27" eb="29">
      <t>ホケン</t>
    </rPh>
    <rPh sb="29" eb="30">
      <t>リョウ</t>
    </rPh>
    <rPh sb="30" eb="31">
      <t>リツ</t>
    </rPh>
    <rPh sb="33" eb="35">
      <t>ニュウリョク</t>
    </rPh>
    <phoneticPr fontId="2"/>
  </si>
  <si>
    <t>　また、労災保険のメリット制が適用されている場合は、メリット料率を入力してください。</t>
    <rPh sb="4" eb="6">
      <t>ロウサイ</t>
    </rPh>
    <rPh sb="6" eb="8">
      <t>ホケン</t>
    </rPh>
    <rPh sb="30" eb="32">
      <t>リョウリツ</t>
    </rPh>
    <rPh sb="33" eb="35">
      <t>ニュウリョク</t>
    </rPh>
    <phoneticPr fontId="2"/>
  </si>
  <si>
    <t>① 労災保険・雇用保険の両方を申告する申告書の場合…概算保険料（申告書の項２１）が</t>
    <rPh sb="2" eb="4">
      <t>ロウサイ</t>
    </rPh>
    <rPh sb="4" eb="6">
      <t>ホケン</t>
    </rPh>
    <rPh sb="7" eb="9">
      <t>コヨウ</t>
    </rPh>
    <rPh sb="9" eb="11">
      <t>ホケン</t>
    </rPh>
    <rPh sb="12" eb="14">
      <t>リョウホウ</t>
    </rPh>
    <rPh sb="15" eb="17">
      <t>シンコク</t>
    </rPh>
    <rPh sb="19" eb="22">
      <t>シンコクショ</t>
    </rPh>
    <rPh sb="23" eb="25">
      <t>バアイ</t>
    </rPh>
    <rPh sb="26" eb="28">
      <t>ガイサン</t>
    </rPh>
    <rPh sb="28" eb="31">
      <t>ホケンリョウ</t>
    </rPh>
    <rPh sb="32" eb="35">
      <t>シンコクショ</t>
    </rPh>
    <rPh sb="36" eb="37">
      <t>コウ</t>
    </rPh>
    <phoneticPr fontId="2"/>
  </si>
  <si>
    <r>
      <t>② 労災保険のみを申告する申告書の場合…概算保険料（申告書の項２１）が</t>
    </r>
    <r>
      <rPr>
        <sz val="11"/>
        <color indexed="10"/>
        <rFont val="HG丸ｺﾞｼｯｸM-PRO"/>
        <family val="3"/>
        <charset val="128"/>
      </rPr>
      <t>２０万円</t>
    </r>
    <r>
      <rPr>
        <sz val="11"/>
        <color indexed="12"/>
        <rFont val="HG丸ｺﾞｼｯｸM-PRO"/>
        <family val="3"/>
        <charset val="128"/>
      </rPr>
      <t>以上</t>
    </r>
    <rPh sb="9" eb="11">
      <t>シンコク</t>
    </rPh>
    <rPh sb="13" eb="16">
      <t>シンコクショ</t>
    </rPh>
    <rPh sb="26" eb="29">
      <t>シンコクショ</t>
    </rPh>
    <rPh sb="30" eb="31">
      <t>コウ</t>
    </rPh>
    <phoneticPr fontId="2"/>
  </si>
  <si>
    <r>
      <t xml:space="preserve"> 前年度と比較して著しく金額が異なっている等、おかしな点がないかを確認し、</t>
    </r>
    <r>
      <rPr>
        <u/>
        <sz val="11"/>
        <color indexed="10"/>
        <rFont val="HG丸ｺﾞｼｯｸM-PRO"/>
        <family val="3"/>
        <charset val="128"/>
      </rPr>
      <t>必ず検算してくださ</t>
    </r>
    <rPh sb="1" eb="4">
      <t>ゼンネンド</t>
    </rPh>
    <rPh sb="5" eb="7">
      <t>ヒカク</t>
    </rPh>
    <rPh sb="9" eb="10">
      <t>イチジル</t>
    </rPh>
    <rPh sb="12" eb="14">
      <t>キンガク</t>
    </rPh>
    <rPh sb="15" eb="16">
      <t>コト</t>
    </rPh>
    <rPh sb="21" eb="22">
      <t>トウ</t>
    </rPh>
    <rPh sb="27" eb="28">
      <t>テン</t>
    </rPh>
    <rPh sb="33" eb="35">
      <t>カクニン</t>
    </rPh>
    <rPh sb="37" eb="38">
      <t>カナラ</t>
    </rPh>
    <rPh sb="39" eb="41">
      <t>ケンザン</t>
    </rPh>
    <phoneticPr fontId="2"/>
  </si>
  <si>
    <t>　労災保険の昨年４月から本年３月までの１ヶ月平均使用労働者数が表示されます。</t>
    <rPh sb="1" eb="3">
      <t>ロウサイ</t>
    </rPh>
    <rPh sb="3" eb="5">
      <t>ホケン</t>
    </rPh>
    <rPh sb="6" eb="8">
      <t>サクネン</t>
    </rPh>
    <rPh sb="9" eb="10">
      <t>ガツ</t>
    </rPh>
    <rPh sb="12" eb="14">
      <t>ホンネン</t>
    </rPh>
    <rPh sb="15" eb="16">
      <t>ガツ</t>
    </rPh>
    <rPh sb="21" eb="22">
      <t>ゲツ</t>
    </rPh>
    <rPh sb="22" eb="24">
      <t>ヘイキン</t>
    </rPh>
    <rPh sb="24" eb="26">
      <t>シヨウ</t>
    </rPh>
    <rPh sb="26" eb="29">
      <t>ロウドウシャ</t>
    </rPh>
    <rPh sb="29" eb="30">
      <t>スウ</t>
    </rPh>
    <rPh sb="31" eb="33">
      <t>ヒョウジ</t>
    </rPh>
    <phoneticPr fontId="2"/>
  </si>
  <si>
    <t>　次の事業については、このツールによる計算は行えません（例示）。</t>
    <rPh sb="19" eb="21">
      <t>ケイサン</t>
    </rPh>
    <rPh sb="22" eb="23">
      <t>オコナ</t>
    </rPh>
    <rPh sb="28" eb="30">
      <t>レイジ</t>
    </rPh>
    <phoneticPr fontId="2"/>
  </si>
  <si>
    <t>　　　　　　　等</t>
    <rPh sb="7" eb="8">
      <t>トウ</t>
    </rPh>
    <phoneticPr fontId="2"/>
  </si>
  <si>
    <r>
      <t>　</t>
    </r>
    <r>
      <rPr>
        <sz val="11"/>
        <color indexed="10"/>
        <rFont val="HG丸ｺﾞｼｯｸM-PRO"/>
        <family val="3"/>
        <charset val="128"/>
      </rPr>
      <t>確定保険料の算定基礎となる賃金総額が表示されます（確定保険料算定基礎額と</t>
    </r>
    <rPh sb="1" eb="3">
      <t>カクテイ</t>
    </rPh>
    <rPh sb="3" eb="6">
      <t>ホケンリョウ</t>
    </rPh>
    <rPh sb="7" eb="9">
      <t>サンテイ</t>
    </rPh>
    <rPh sb="9" eb="11">
      <t>キソ</t>
    </rPh>
    <rPh sb="14" eb="16">
      <t>チンギン</t>
    </rPh>
    <rPh sb="16" eb="18">
      <t>ソウガク</t>
    </rPh>
    <rPh sb="19" eb="21">
      <t>ヒョウジ</t>
    </rPh>
    <rPh sb="26" eb="28">
      <t>カクテイ</t>
    </rPh>
    <rPh sb="28" eb="31">
      <t>ホケンリョウ</t>
    </rPh>
    <rPh sb="31" eb="33">
      <t>サンテイ</t>
    </rPh>
    <rPh sb="33" eb="36">
      <t>キソガク</t>
    </rPh>
    <phoneticPr fontId="2"/>
  </si>
  <si>
    <t>異なる額による計算はできません。）。</t>
    <rPh sb="7" eb="9">
      <t>ケイサン</t>
    </rPh>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</si>
  <si>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</si>
  <si>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このツールは、主に一般の継続事業において「労働保険 概算・確定保険料 石綿健康被害救済法一般拠</t>
    <rPh sb="8" eb="9">
      <t>オモ</t>
    </rPh>
    <rPh sb="22" eb="24">
      <t>ロウドウ</t>
    </rPh>
    <rPh sb="24" eb="26">
      <t>ホケン</t>
    </rPh>
    <rPh sb="27" eb="29">
      <t>ガイサン</t>
    </rPh>
    <rPh sb="30" eb="32">
      <t>カクテイ</t>
    </rPh>
    <rPh sb="32" eb="35">
      <t>ホケンリョウ</t>
    </rPh>
    <rPh sb="36" eb="38">
      <t>イシワタ</t>
    </rPh>
    <rPh sb="38" eb="40">
      <t>ケンコウ</t>
    </rPh>
    <rPh sb="40" eb="42">
      <t>ヒガイ</t>
    </rPh>
    <rPh sb="42" eb="45">
      <t>キュウサイホウ</t>
    </rPh>
    <phoneticPr fontId="2"/>
  </si>
  <si>
    <r>
      <t>が、</t>
    </r>
    <r>
      <rPr>
        <u/>
        <sz val="11"/>
        <color indexed="10"/>
        <rFont val="HG丸ｺﾞｼｯｸM-PRO"/>
        <family val="3"/>
        <charset val="128"/>
      </rPr>
      <t>個々の動作環境に関する問い合わせには応じられません</t>
    </r>
    <r>
      <rPr>
        <sz val="11"/>
        <rFont val="HG丸ｺﾞｼｯｸM-PRO"/>
        <family val="3"/>
        <charset val="128"/>
      </rPr>
      <t>ので、あらかじめご了承願い</t>
    </r>
    <rPh sb="10" eb="11">
      <t>カン</t>
    </rPh>
    <rPh sb="36" eb="38">
      <t>リョウショウ</t>
    </rPh>
    <rPh sb="38" eb="39">
      <t>ネガ</t>
    </rPh>
    <phoneticPr fontId="2"/>
  </si>
  <si>
    <t>願います（以下、同様の仕様となっています。）。</t>
    <rPh sb="5" eb="7">
      <t>イカ</t>
    </rPh>
    <rPh sb="8" eb="10">
      <t>ドウヨウ</t>
    </rPh>
    <rPh sb="11" eb="13">
      <t>シヨウ</t>
    </rPh>
    <phoneticPr fontId="2"/>
  </si>
  <si>
    <t>(ﾆ)今期労働保険料
((ｲ)－(ﾛ)又は(ｲ)＋(ﾊ))</t>
    <rPh sb="3" eb="5">
      <t>コンキ</t>
    </rPh>
    <rPh sb="5" eb="6">
      <t>ロウ</t>
    </rPh>
    <rPh sb="6" eb="7">
      <t>ドウ</t>
    </rPh>
    <rPh sb="7" eb="9">
      <t>ホケン</t>
    </rPh>
    <rPh sb="9" eb="10">
      <t>リョウ</t>
    </rPh>
    <rPh sb="19" eb="20">
      <t>マタ</t>
    </rPh>
    <phoneticPr fontId="2"/>
  </si>
  <si>
    <t>(人)</t>
    <rPh sb="1" eb="2">
      <t>ヒト</t>
    </rPh>
    <phoneticPr fontId="2"/>
  </si>
  <si>
    <t>(円)</t>
    <rPh sb="1" eb="2">
      <t>エン</t>
    </rPh>
    <phoneticPr fontId="2"/>
  </si>
  <si>
    <t>(7) 合　計
（ (5)＋(6) ）</t>
    <rPh sb="4" eb="5">
      <t>ゴウ</t>
    </rPh>
    <rPh sb="6" eb="7">
      <t>ケイ</t>
    </rPh>
    <phoneticPr fontId="2"/>
  </si>
  <si>
    <t>　(5)
　常用労働者、パート、アル
　バイトで雇用保険の資格の
　ある人（日雇労働被保険者
　に支払った賃金を含む）</t>
    <rPh sb="6" eb="8">
      <t>ジョウヨウ</t>
    </rPh>
    <rPh sb="8" eb="11">
      <t>ロウドウシャ</t>
    </rPh>
    <rPh sb="24" eb="26">
      <t>コヨウ</t>
    </rPh>
    <rPh sb="26" eb="28">
      <t>ホケン</t>
    </rPh>
    <rPh sb="29" eb="31">
      <t>シカク</t>
    </rPh>
    <rPh sb="36" eb="37">
      <t>ヒト</t>
    </rPh>
    <rPh sb="38" eb="40">
      <t>ヒヤト</t>
    </rPh>
    <rPh sb="40" eb="42">
      <t>ロウドウ</t>
    </rPh>
    <rPh sb="42" eb="43">
      <t>ヒ</t>
    </rPh>
    <rPh sb="43" eb="45">
      <t>ホケン</t>
    </rPh>
    <rPh sb="45" eb="46">
      <t>シャ</t>
    </rPh>
    <rPh sb="49" eb="51">
      <t>シハラ</t>
    </rPh>
    <rPh sb="53" eb="55">
      <t>チンギン</t>
    </rPh>
    <rPh sb="56" eb="57">
      <t>フク</t>
    </rPh>
    <phoneticPr fontId="2"/>
  </si>
  <si>
    <t xml:space="preserve">　(6)
　今役員で雇用保険の資
　格のある人
</t>
    <rPh sb="6" eb="7">
      <t>イマ</t>
    </rPh>
    <rPh sb="7" eb="9">
      <t>ヤクイン</t>
    </rPh>
    <rPh sb="10" eb="12">
      <t>コヨウ</t>
    </rPh>
    <rPh sb="12" eb="14">
      <t>ホケン</t>
    </rPh>
    <rPh sb="15" eb="16">
      <t>シ</t>
    </rPh>
    <rPh sb="18" eb="19">
      <t>カク</t>
    </rPh>
    <rPh sb="22" eb="23">
      <t>ヒト</t>
    </rPh>
    <phoneticPr fontId="2"/>
  </si>
  <si>
    <t>(1) 常用労働者</t>
    <rPh sb="4" eb="6">
      <t>ジョウヨウ</t>
    </rPh>
    <rPh sb="6" eb="9">
      <t>ロウドウシャ</t>
    </rPh>
    <phoneticPr fontId="2"/>
  </si>
  <si>
    <t>(2) 役員で労働者扱いの人</t>
    <rPh sb="4" eb="6">
      <t>ヤクイン</t>
    </rPh>
    <rPh sb="7" eb="10">
      <t>ロウドウシャ</t>
    </rPh>
    <rPh sb="10" eb="11">
      <t>アツカ</t>
    </rPh>
    <rPh sb="13" eb="14">
      <t>ヒト</t>
    </rPh>
    <phoneticPr fontId="2"/>
  </si>
  <si>
    <t>(3) 臨時労働者</t>
    <rPh sb="4" eb="6">
      <t>リンジ</t>
    </rPh>
    <rPh sb="6" eb="9">
      <t>ロウドウシャ</t>
    </rPh>
    <phoneticPr fontId="2"/>
  </si>
  <si>
    <t>(4) 合　計 ( (1)＋(2)＋(3) )</t>
    <rPh sb="4" eb="5">
      <t>ゴウ</t>
    </rPh>
    <rPh sb="6" eb="7">
      <t>ケイ</t>
    </rPh>
    <phoneticPr fontId="2"/>
  </si>
  <si>
    <t xml:space="preserve"> (1)(2)以外の全ての労働者
（パート、アルバイトで
雇用保険の資格のない人）
を記入してください。</t>
    <rPh sb="7" eb="9">
      <t>イガイ</t>
    </rPh>
    <rPh sb="10" eb="11">
      <t>スベ</t>
    </rPh>
    <rPh sb="13" eb="16">
      <t>ロウドウシャ</t>
    </rPh>
    <rPh sb="29" eb="31">
      <t>コヨウ</t>
    </rPh>
    <rPh sb="31" eb="33">
      <t>ホケン</t>
    </rPh>
    <rPh sb="34" eb="36">
      <t>シカク</t>
    </rPh>
    <rPh sb="39" eb="40">
      <t>ヒト</t>
    </rPh>
    <rPh sb="43" eb="45">
      <t>キニュウ</t>
    </rPh>
    <phoneticPr fontId="2"/>
  </si>
  <si>
    <t>(9)の合計人数</t>
    <rPh sb="4" eb="6">
      <t>ゴウケイ</t>
    </rPh>
    <rPh sb="6" eb="8">
      <t>ニンズウ</t>
    </rPh>
    <phoneticPr fontId="2"/>
  </si>
  <si>
    <t>申告書⑧欄（ロ） へ転記</t>
    <rPh sb="0" eb="3">
      <t>シンコクショ</t>
    </rPh>
    <rPh sb="4" eb="5">
      <t>ラン</t>
    </rPh>
    <rPh sb="10" eb="12">
      <t>テンキ</t>
    </rPh>
    <phoneticPr fontId="2"/>
  </si>
  <si>
    <t>申告書⑧欄（へ） へ転記</t>
    <rPh sb="0" eb="3">
      <t>シンコクショ</t>
    </rPh>
    <rPh sb="4" eb="5">
      <t>ラン</t>
    </rPh>
    <rPh sb="10" eb="12">
      <t>テンキ</t>
    </rPh>
    <phoneticPr fontId="2"/>
  </si>
  <si>
    <t>※検算有無区分</t>
    <rPh sb="1" eb="3">
      <t>ケンザン</t>
    </rPh>
    <rPh sb="3" eb="5">
      <t>ウム</t>
    </rPh>
    <rPh sb="5" eb="7">
      <t>クブン</t>
    </rPh>
    <phoneticPr fontId="2"/>
  </si>
  <si>
    <t>※算調対象区分</t>
    <rPh sb="1" eb="3">
      <t>サンチョウ</t>
    </rPh>
    <rPh sb="3" eb="5">
      <t>タイショウ</t>
    </rPh>
    <rPh sb="5" eb="7">
      <t>クブン</t>
    </rPh>
    <phoneticPr fontId="2"/>
  </si>
  <si>
    <t>※データ指示コード</t>
    <rPh sb="4" eb="6">
      <t>シジ</t>
    </rPh>
    <phoneticPr fontId="2"/>
  </si>
  <si>
    <t>※再入力区分</t>
    <rPh sb="1" eb="2">
      <t>サイ</t>
    </rPh>
    <rPh sb="2" eb="4">
      <t>ニュウリョク</t>
    </rPh>
    <rPh sb="4" eb="6">
      <t>クブン</t>
    </rPh>
    <phoneticPr fontId="2"/>
  </si>
  <si>
    <t>※修正項目</t>
    <rPh sb="1" eb="3">
      <t>シュウセイ</t>
    </rPh>
    <rPh sb="3" eb="5">
      <t>コウモク</t>
    </rPh>
    <phoneticPr fontId="2"/>
  </si>
  <si>
    <t>円</t>
    <phoneticPr fontId="2"/>
  </si>
  <si>
    <t>円</t>
    <phoneticPr fontId="2"/>
  </si>
  <si>
    <r>
      <t>(ﾍ)一般拠出金額
(⑩の(ﾍ)-22の(ﾎ))</t>
    </r>
    <r>
      <rPr>
        <sz val="8"/>
        <color indexed="10"/>
        <rFont val="ＭＳ Ｐ明朝"/>
        <family val="1"/>
        <charset val="128"/>
      </rPr>
      <t>(注2)</t>
    </r>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</si>
  <si>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</si>
  <si>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</si>
  <si>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1：労働保険料
のみに充当
2：一般拠出金
のみに充当
3：労働保険料
及び一般拠
出金に充当</t>
    <phoneticPr fontId="2"/>
  </si>
  <si>
    <t>充当意思</t>
    <rPh sb="0" eb="2">
      <t>ジュウトウ</t>
    </rPh>
    <rPh sb="2" eb="4">
      <t>イシ</t>
    </rPh>
    <phoneticPr fontId="2"/>
  </si>
  <si>
    <t>期別納付額表示</t>
    <rPh sb="0" eb="1">
      <t>キ</t>
    </rPh>
    <rPh sb="1" eb="2">
      <t>ベツ</t>
    </rPh>
    <rPh sb="2" eb="4">
      <t>ノウフ</t>
    </rPh>
    <rPh sb="4" eb="5">
      <t>ガク</t>
    </rPh>
    <rPh sb="5" eb="7">
      <t>ヒョウジ</t>
    </rPh>
    <phoneticPr fontId="2"/>
  </si>
  <si>
    <t>一般拠出金充当額</t>
    <rPh sb="5" eb="7">
      <t>ジュウトウ</t>
    </rPh>
    <rPh sb="7" eb="8">
      <t>ガク</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</si>
  <si>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</si>
  <si>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</si>
  <si>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</si>
  <si>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</si>
  <si>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</si>
  <si>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</si>
  <si>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（１）還付請求：行わない、充当額発生、充当意思：なし</t>
    <phoneticPr fontId="2"/>
  </si>
  <si>
    <t>４．その他</t>
    <rPh sb="4" eb="5">
      <t>タ</t>
    </rPh>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</si>
  <si>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</si>
  <si>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</si>
  <si>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</si>
  <si>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行わない</t>
    <rPh sb="0" eb="1">
      <t>オコナ</t>
    </rPh>
    <phoneticPr fontId="2"/>
  </si>
  <si>
    <t>行う</t>
    <rPh sb="0" eb="1">
      <t>オコナ</t>
    </rPh>
    <phoneticPr fontId="2"/>
  </si>
  <si>
    <t>還付</t>
    <rPh sb="0" eb="2">
      <t>カンプ</t>
    </rPh>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</si>
  <si>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</si>
  <si>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(ﾄ)今期納付額((ﾆ)＋(ﾍ))</t>
    <rPh sb="3" eb="5">
      <t>コンキ</t>
    </rPh>
    <rPh sb="5" eb="7">
      <t>ノウフ</t>
    </rPh>
    <rPh sb="7" eb="8">
      <t>ガク</t>
    </rPh>
    <phoneticPr fontId="2"/>
  </si>
  <si>
    <t>⑧ 保険料・一般拠出金算定基礎額</t>
    <rPh sb="2" eb="4">
      <t>ホケン</t>
    </rPh>
    <rPh sb="4" eb="5">
      <t>リョウ</t>
    </rPh>
    <rPh sb="8" eb="11">
      <t>キョシュツキン</t>
    </rPh>
    <rPh sb="11" eb="13">
      <t>サンテイ</t>
    </rPh>
    <rPh sb="13" eb="15">
      <t>キソ</t>
    </rPh>
    <rPh sb="15" eb="16">
      <t>ガク</t>
    </rPh>
    <phoneticPr fontId="2"/>
  </si>
  <si>
    <t>⑨保険料・一般拠出金率</t>
    <rPh sb="1" eb="3">
      <t>ホケン</t>
    </rPh>
    <rPh sb="3" eb="4">
      <t>リョウ</t>
    </rPh>
    <rPh sb="7" eb="10">
      <t>キョシュツキン</t>
    </rPh>
    <rPh sb="10" eb="11">
      <t>リツ</t>
    </rPh>
    <phoneticPr fontId="2"/>
  </si>
  <si>
    <t>労働保険料</t>
    <rPh sb="0" eb="1">
      <t>ロウ</t>
    </rPh>
    <rPh sb="1" eb="2">
      <t>ドウ</t>
    </rPh>
    <rPh sb="2" eb="4">
      <t>ホケン</t>
    </rPh>
    <rPh sb="4" eb="5">
      <t>リョウ</t>
    </rPh>
    <phoneticPr fontId="2"/>
  </si>
  <si>
    <t>⑭ 概算・増加概算保険料額　（⑫×⑬）</t>
    <rPh sb="2" eb="4">
      <t>ガイサン</t>
    </rPh>
    <rPh sb="9" eb="11">
      <t>ホケン</t>
    </rPh>
    <rPh sb="11" eb="12">
      <t>リョウ</t>
    </rPh>
    <rPh sb="12" eb="13">
      <t>ガク</t>
    </rPh>
    <phoneticPr fontId="2"/>
  </si>
  <si>
    <t>(ﾙ)概算保険料額
(⑭(ｲ)÷⑰)</t>
    <phoneticPr fontId="2"/>
  </si>
  <si>
    <t>(ﾛ)労働保険料充当額
(⑳の(ｲ)(労働保険料分のみ))</t>
    <rPh sb="3" eb="5">
      <t>ロウドウ</t>
    </rPh>
    <rPh sb="5" eb="8">
      <t>ホケンリョウ</t>
    </rPh>
    <rPh sb="8" eb="10">
      <t>ジュウトウ</t>
    </rPh>
    <rPh sb="10" eb="11">
      <t>ガク</t>
    </rPh>
    <rPh sb="24" eb="25">
      <t>ブン</t>
    </rPh>
    <phoneticPr fontId="2"/>
  </si>
  <si>
    <r>
      <t xml:space="preserve">(ﾘ)労働保険料充当額
(⑳の(ｲ)－ </t>
    </r>
    <r>
      <rPr>
        <sz val="6"/>
        <rFont val="ＭＳ Ｐ明朝"/>
        <family val="1"/>
        <charset val="128"/>
      </rPr>
      <t xml:space="preserve">22 </t>
    </r>
    <r>
      <rPr>
        <sz val="8"/>
        <rFont val="ＭＳ Ｐ明朝"/>
        <family val="1"/>
        <charset val="128"/>
      </rPr>
      <t>の(ﾛ))</t>
    </r>
    <rPh sb="8" eb="10">
      <t>ジュウトウ</t>
    </rPh>
    <rPh sb="10" eb="11">
      <t>ガク</t>
    </rPh>
    <phoneticPr fontId="2"/>
  </si>
  <si>
    <t>(1)廃止 (2)委託
(3)個別 (4)労働者なし
(5)その他</t>
    <phoneticPr fontId="2"/>
  </si>
  <si>
    <t>（全期又は1期）</t>
    <rPh sb="1" eb="3">
      <t>ゼンキ</t>
    </rPh>
    <rPh sb="3" eb="4">
      <t>マタ</t>
    </rPh>
    <rPh sb="6" eb="7">
      <t>キ</t>
    </rPh>
    <phoneticPr fontId="2"/>
  </si>
  <si>
    <t>⑯事業主の電話番号（変更のある場合記入）</t>
    <rPh sb="1" eb="4">
      <t>ジギョウヌシ</t>
    </rPh>
    <rPh sb="5" eb="7">
      <t>デンワ</t>
    </rPh>
    <rPh sb="7" eb="9">
      <t>バンゴウ</t>
    </rPh>
    <rPh sb="10" eb="12">
      <t>ヘンコウ</t>
    </rPh>
    <rPh sb="15" eb="17">
      <t>バアイ</t>
    </rPh>
    <rPh sb="17" eb="19">
      <t>キニュウ</t>
    </rPh>
    <phoneticPr fontId="2"/>
  </si>
  <si>
    <t>認決
区分</t>
    <rPh sb="0" eb="1">
      <t>ニン</t>
    </rPh>
    <rPh sb="1" eb="2">
      <t>ケツ</t>
    </rPh>
    <rPh sb="3" eb="5">
      <t>クブン</t>
    </rPh>
    <phoneticPr fontId="2"/>
  </si>
  <si>
    <t>(ﾇ)第2期納付額
((ﾁ)－(ﾘ))</t>
    <rPh sb="3" eb="4">
      <t>ダイ</t>
    </rPh>
    <rPh sb="5" eb="6">
      <t>キ</t>
    </rPh>
    <rPh sb="6" eb="8">
      <t>ノウフ</t>
    </rPh>
    <rPh sb="8" eb="9">
      <t>ガク</t>
    </rPh>
    <phoneticPr fontId="2"/>
  </si>
  <si>
    <t>(ﾜ)第3期納付額
((ﾙ)－(ｦ))</t>
    <rPh sb="3" eb="4">
      <t>ダイ</t>
    </rPh>
    <rPh sb="5" eb="6">
      <t>キ</t>
    </rPh>
    <rPh sb="6" eb="8">
      <t>ノウフ</t>
    </rPh>
    <rPh sb="8" eb="9">
      <t>ガク</t>
    </rPh>
    <phoneticPr fontId="2"/>
  </si>
  <si>
    <t>保険料収入及び
一般拠出金収入</t>
    <rPh sb="0" eb="3">
      <t>ホケンリョウ</t>
    </rPh>
    <rPh sb="3" eb="5">
      <t>シュウニュウ</t>
    </rPh>
    <rPh sb="5" eb="6">
      <t>オヨ</t>
    </rPh>
    <rPh sb="8" eb="10">
      <t>イッパン</t>
    </rPh>
    <rPh sb="10" eb="13">
      <t>キョシュツキン</t>
    </rPh>
    <rPh sb="13" eb="15">
      <t>シュウニュウ</t>
    </rPh>
    <phoneticPr fontId="2"/>
  </si>
  <si>
    <t>日本銀行（本店・支店・代理店又は歳入代理店）、所轄都道府県労働局、所轄労働基準監督署</t>
    <rPh sb="0" eb="2">
      <t>ニホン</t>
    </rPh>
    <rPh sb="2" eb="4">
      <t>ギンコウ</t>
    </rPh>
    <rPh sb="5" eb="7">
      <t>ホンテン</t>
    </rPh>
    <rPh sb="8" eb="10">
      <t>シテン</t>
    </rPh>
    <rPh sb="11" eb="14">
      <t>ダイリテン</t>
    </rPh>
    <rPh sb="14" eb="15">
      <t>マタ</t>
    </rPh>
    <rPh sb="16" eb="18">
      <t>サイニュウ</t>
    </rPh>
    <rPh sb="18" eb="21">
      <t>ダイリテン</t>
    </rPh>
    <rPh sb="23" eb="25">
      <t>ショカツ</t>
    </rPh>
    <rPh sb="25" eb="29">
      <t>トドウフケン</t>
    </rPh>
    <rPh sb="29" eb="32">
      <t>ロウドウキョク</t>
    </rPh>
    <phoneticPr fontId="2"/>
  </si>
  <si>
    <t>(6)計算結果の確認</t>
    <rPh sb="3" eb="5">
      <t>ケイサン</t>
    </rPh>
    <rPh sb="5" eb="7">
      <t>ケッカ</t>
    </rPh>
    <rPh sb="8" eb="10">
      <t>カクニン</t>
    </rPh>
    <phoneticPr fontId="2"/>
  </si>
  <si>
    <t>(5)充当意思の入力</t>
    <rPh sb="3" eb="5">
      <t>ジュウトウ</t>
    </rPh>
    <rPh sb="5" eb="7">
      <t>イシ</t>
    </rPh>
    <rPh sb="8" eb="10">
      <t>ニュウリョク</t>
    </rPh>
    <phoneticPr fontId="2"/>
  </si>
  <si>
    <t>延納（３回に分割して納付）することができます。</t>
    <phoneticPr fontId="2"/>
  </si>
  <si>
    <t>　　また、転記誤りはありませんでしょうか？</t>
    <phoneticPr fontId="2"/>
  </si>
  <si>
    <t>　　また、その逆は大丈夫でしょうか？</t>
    <phoneticPr fontId="2"/>
  </si>
  <si>
    <t>　・労働者数が入力されている欄は賃金額が入力されていますか？</t>
    <phoneticPr fontId="2"/>
  </si>
  <si>
    <t>②　入力に誤りはないかチェックする。</t>
    <phoneticPr fontId="2"/>
  </si>
  <si>
    <t xml:space="preserve">　「備考」 </t>
    <phoneticPr fontId="2"/>
  </si>
  <si>
    <t>　事業の名称、電話番号、所在地等を入力します。</t>
    <phoneticPr fontId="2"/>
  </si>
  <si>
    <t xml:space="preserve">　「労働保険番号」 </t>
    <phoneticPr fontId="2"/>
  </si>
  <si>
    <r>
      <t>　なお、</t>
    </r>
    <r>
      <rPr>
        <u/>
        <sz val="11"/>
        <color indexed="10"/>
        <rFont val="HG丸ｺﾞｼｯｸM-PRO"/>
        <family val="3"/>
        <charset val="128"/>
      </rPr>
      <t>人</t>
    </r>
    <r>
      <rPr>
        <u/>
        <sz val="11"/>
        <color indexed="10"/>
        <rFont val="HG丸ｺﾞｼｯｸM-PRO"/>
        <family val="3"/>
        <charset val="128"/>
      </rPr>
      <t>数は4桁まで</t>
    </r>
    <r>
      <rPr>
        <sz val="11"/>
        <rFont val="HG丸ｺﾞｼｯｸM-PRO"/>
        <family val="3"/>
        <charset val="128"/>
      </rPr>
      <t>、</t>
    </r>
    <r>
      <rPr>
        <u/>
        <sz val="11"/>
        <color indexed="10"/>
        <rFont val="HG丸ｺﾞｼｯｸM-PRO"/>
        <family val="3"/>
        <charset val="128"/>
      </rPr>
      <t>金額は9桁まで</t>
    </r>
    <r>
      <rPr>
        <sz val="11"/>
        <rFont val="HG丸ｺﾞｼｯｸM-PRO"/>
        <family val="3"/>
        <charset val="128"/>
      </rPr>
      <t>の入力となっていますので、あらかじめご了承</t>
    </r>
    <rPh sb="4" eb="6">
      <t>ニンズウ</t>
    </rPh>
    <rPh sb="8" eb="9">
      <t>ケタ</t>
    </rPh>
    <rPh sb="12" eb="14">
      <t>キンガク</t>
    </rPh>
    <rPh sb="16" eb="17">
      <t>ケタ</t>
    </rPh>
    <rPh sb="20" eb="22">
      <t>ニュウリョク</t>
    </rPh>
    <rPh sb="38" eb="40">
      <t>リョウショウ</t>
    </rPh>
    <phoneticPr fontId="2"/>
  </si>
  <si>
    <t>→　「労災保険および一般拠出金（対象者数及び賃金）」、「雇用保険（対象者数及び賃金）」</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</si>
  <si>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5" eb="36">
      <t>ミズ</t>
    </rPh>
    <phoneticPr fontId="2"/>
  </si>
  <si>
    <t>(3) 本ツールの内容には万全を期しておりますが、その内容を保証するものではありません。</t>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</si>
  <si>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</si>
  <si>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t>
    <phoneticPr fontId="2"/>
  </si>
  <si>
    <r>
      <t>(5)還付金のうち、</t>
    </r>
    <r>
      <rPr>
        <u/>
        <sz val="11"/>
        <rFont val="HG丸ｺﾞｼｯｸM-PRO"/>
        <family val="3"/>
        <charset val="128"/>
      </rPr>
      <t>一部の任意の金額</t>
    </r>
    <r>
      <rPr>
        <sz val="11"/>
        <rFont val="HG丸ｺﾞｼｯｸM-PRO"/>
        <family val="3"/>
        <charset val="128"/>
      </rPr>
      <t>についてのみ充当を行う場合</t>
    </r>
    <rPh sb="3" eb="6">
      <t>カンプキン</t>
    </rPh>
    <rPh sb="10" eb="11">
      <t>イチ</t>
    </rPh>
    <rPh sb="11" eb="12">
      <t>ブ</t>
    </rPh>
    <rPh sb="13" eb="15">
      <t>ニンイ</t>
    </rPh>
    <rPh sb="16" eb="18">
      <t>キンガク</t>
    </rPh>
    <rPh sb="24" eb="26">
      <t>ジュウトウ</t>
    </rPh>
    <rPh sb="27" eb="28">
      <t>オコナ</t>
    </rPh>
    <rPh sb="29" eb="31">
      <t>バアイ</t>
    </rPh>
    <phoneticPr fontId="2"/>
  </si>
  <si>
    <t>(2) 事務組合委託事業（労働保険番号の基幹番号が９０万台）</t>
    <phoneticPr fontId="2"/>
  </si>
  <si>
    <t>３．利用出来ない事業</t>
    <phoneticPr fontId="2"/>
  </si>
  <si>
    <t>　これらについて同意されない場合は使用をお断りします。</t>
    <phoneticPr fontId="2"/>
  </si>
  <si>
    <t>する。</t>
    <phoneticPr fontId="2"/>
  </si>
  <si>
    <r>
      <t>④ 「申告書記入イメージ」</t>
    </r>
    <r>
      <rPr>
        <u/>
        <sz val="11"/>
        <color indexed="10"/>
        <rFont val="HG丸ｺﾞｼｯｸM-PRO"/>
        <family val="3"/>
        <charset val="128"/>
      </rPr>
      <t>（赤色のタブ）</t>
    </r>
    <r>
      <rPr>
        <sz val="11"/>
        <rFont val="HG丸ｺﾞｼｯｸM-PRO"/>
        <family val="3"/>
        <charset val="128"/>
      </rPr>
      <t>に料率、申告済概算保険料額、充当意思を入力。</t>
    </r>
    <rPh sb="21" eb="23">
      <t>リョウリツ</t>
    </rPh>
    <rPh sb="24" eb="26">
      <t>シンコク</t>
    </rPh>
    <rPh sb="26" eb="27">
      <t>ズ</t>
    </rPh>
    <rPh sb="27" eb="29">
      <t>ガイサン</t>
    </rPh>
    <rPh sb="29" eb="32">
      <t>ホケンリョウ</t>
    </rPh>
    <rPh sb="32" eb="33">
      <t>ガク</t>
    </rPh>
    <rPh sb="34" eb="36">
      <t>ジュウトウ</t>
    </rPh>
    <rPh sb="36" eb="38">
      <t>イシ</t>
    </rPh>
    <rPh sb="39" eb="41">
      <t>ニュウリョク</t>
    </rPh>
    <phoneticPr fontId="2"/>
  </si>
  <si>
    <t>必要な主たる賃金を受けているほうの事業場に算入して算定します。</t>
    <rPh sb="19" eb="20">
      <t>ジョウ</t>
    </rPh>
    <phoneticPr fontId="2"/>
  </si>
  <si>
    <t>①　労働者数、賃金額の算入に誤りがないかチェックする。</t>
    <phoneticPr fontId="2"/>
  </si>
  <si>
    <r>
      <rPr>
        <sz val="11"/>
        <color indexed="10"/>
        <rFont val="HG丸ｺﾞｼｯｸM-PRO"/>
        <family val="3"/>
        <charset val="128"/>
      </rPr>
      <t>４０万円</t>
    </r>
    <r>
      <rPr>
        <sz val="11"/>
        <color indexed="12"/>
        <rFont val="HG丸ｺﾞｼｯｸM-PRO"/>
        <family val="3"/>
        <charset val="128"/>
      </rPr>
      <t>以上</t>
    </r>
    <phoneticPr fontId="2"/>
  </si>
  <si>
    <t>　い場合は「１」のままとしてください。</t>
    <phoneticPr fontId="2"/>
  </si>
  <si>
    <t>　「⑧保険料・一般拠出金算定基礎額」に「⑨保険料・一般拠出金率」を乗じた額が表示</t>
    <rPh sb="7" eb="9">
      <t>イッパン</t>
    </rPh>
    <rPh sb="25" eb="27">
      <t>イッパン</t>
    </rPh>
    <rPh sb="33" eb="34">
      <t>ジョウ</t>
    </rPh>
    <rPh sb="36" eb="37">
      <t>ガク</t>
    </rPh>
    <rPh sb="38" eb="40">
      <t>ヒョウジ</t>
    </rPh>
    <phoneticPr fontId="2"/>
  </si>
  <si>
    <t>されます。１円未満の端数がある場合は、端数は切り捨てられます。</t>
    <rPh sb="6" eb="7">
      <t>エン</t>
    </rPh>
    <rPh sb="7" eb="9">
      <t>ミマン</t>
    </rPh>
    <rPh sb="10" eb="12">
      <t>ハスウ</t>
    </rPh>
    <rPh sb="15" eb="17">
      <t>バアイ</t>
    </rPh>
    <rPh sb="19" eb="21">
      <t>ハスウ</t>
    </rPh>
    <rPh sb="22" eb="23">
      <t>キ</t>
    </rPh>
    <rPh sb="24" eb="25">
      <t>ス</t>
    </rPh>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</si>
  <si>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</si>
  <si>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(1) 建設事業・立木伐採事業（労働保険番号の所掌が１で基幹番号が５０、６０、８０万台）</t>
    <phoneticPr fontId="2"/>
  </si>
  <si>
    <t>(3) 海外派遣の事業（労働保険番号の枝番号が３０１～３９９）</t>
    <phoneticPr fontId="2"/>
  </si>
  <si>
    <r>
      <t>(1) 本ツールは、フリーウェアです。自由にご使用頂いて結構ですが、</t>
    </r>
    <r>
      <rPr>
        <u/>
        <sz val="11"/>
        <color indexed="10"/>
        <rFont val="HG丸ｺﾞｼｯｸM-PRO"/>
        <family val="3"/>
        <charset val="128"/>
      </rPr>
      <t>個別のご相談には応じ</t>
    </r>
    <phoneticPr fontId="2"/>
  </si>
  <si>
    <t>(2) 動作環境によっては、印刷した際に罫線のずれや文字化け等が発生する場合があります</t>
    <phoneticPr fontId="2"/>
  </si>
  <si>
    <t>ます。</t>
    <phoneticPr fontId="2"/>
  </si>
  <si>
    <r>
      <t>計算結果については、必ず検算を行ってください</t>
    </r>
    <r>
      <rPr>
        <u/>
        <sz val="11"/>
        <color indexed="10"/>
        <rFont val="HG丸ｺﾞｼｯｸM-PRO"/>
        <family val="3"/>
        <charset val="128"/>
      </rPr>
      <t>。</t>
    </r>
    <phoneticPr fontId="2"/>
  </si>
  <si>
    <t>(4) 本ツールの利用に基づくいかなる損害に対しても一切の責任を負わないことをあらかじめ</t>
    <phoneticPr fontId="2"/>
  </si>
  <si>
    <t>ご了承ください。</t>
    <phoneticPr fontId="2"/>
  </si>
  <si>
    <t>５．ツールの構成等</t>
    <phoneticPr fontId="2"/>
  </si>
  <si>
    <t>を計算するために使用します。</t>
    <phoneticPr fontId="2"/>
  </si>
  <si>
    <t>６．利用手順</t>
    <phoneticPr fontId="2"/>
  </si>
  <si>
    <t>↓</t>
    <phoneticPr fontId="2"/>
  </si>
  <si>
    <r>
      <t>② 「算定基礎賃金集計表」</t>
    </r>
    <r>
      <rPr>
        <u/>
        <sz val="11"/>
        <color rgb="FF00B050"/>
        <rFont val="HG丸ｺﾞｼｯｸM-PRO"/>
        <family val="3"/>
        <charset val="128"/>
      </rPr>
      <t>（緑色のタブ）</t>
    </r>
    <r>
      <rPr>
        <sz val="11"/>
        <rFont val="HG丸ｺﾞｼｯｸM-PRO"/>
        <family val="3"/>
        <charset val="128"/>
      </rPr>
      <t>の入力・作成。</t>
    </r>
    <rPh sb="21" eb="23">
      <t>ニュウリョク</t>
    </rPh>
    <rPh sb="24" eb="26">
      <t>サクセイ</t>
    </rPh>
    <phoneticPr fontId="2"/>
  </si>
  <si>
    <r>
      <t>③ 「算定基礎賃金集計表」</t>
    </r>
    <r>
      <rPr>
        <u/>
        <sz val="11"/>
        <color rgb="FF00B050"/>
        <rFont val="HG丸ｺﾞｼｯｸM-PRO"/>
        <family val="3"/>
        <charset val="128"/>
      </rPr>
      <t>（緑色のタブ）</t>
    </r>
    <r>
      <rPr>
        <sz val="11"/>
        <rFont val="HG丸ｺﾞｼｯｸM-PRO"/>
        <family val="3"/>
        <charset val="128"/>
      </rPr>
      <t>に入力誤りや算定誤りがないかチェックする。</t>
    </r>
    <rPh sb="21" eb="23">
      <t>ニュウリョク</t>
    </rPh>
    <rPh sb="23" eb="24">
      <t>アヤマ</t>
    </rPh>
    <rPh sb="26" eb="28">
      <t>サンテイ</t>
    </rPh>
    <rPh sb="28" eb="29">
      <t>アヤマ</t>
    </rPh>
    <phoneticPr fontId="2"/>
  </si>
  <si>
    <r>
      <t>⑤ 「申告書記入イメージ」</t>
    </r>
    <r>
      <rPr>
        <u/>
        <sz val="11"/>
        <color indexed="10"/>
        <rFont val="HG丸ｺﾞｼｯｸM-PRO"/>
        <family val="3"/>
        <charset val="128"/>
      </rPr>
      <t>（赤色のタブ）</t>
    </r>
    <r>
      <rPr>
        <sz val="11"/>
        <rFont val="HG丸ｺﾞｼｯｸM-PRO"/>
        <family val="3"/>
        <charset val="128"/>
      </rPr>
      <t>に表示された確定保険料額等に間違いがないか検算</t>
    </r>
    <rPh sb="21" eb="23">
      <t>ヒョウジ</t>
    </rPh>
    <rPh sb="26" eb="28">
      <t>カクテイ</t>
    </rPh>
    <rPh sb="28" eb="31">
      <t>ホケンリョウ</t>
    </rPh>
    <rPh sb="31" eb="32">
      <t>ガク</t>
    </rPh>
    <rPh sb="32" eb="33">
      <t>トウ</t>
    </rPh>
    <rPh sb="34" eb="36">
      <t>マチガ</t>
    </rPh>
    <rPh sb="41" eb="43">
      <t>ケンザン</t>
    </rPh>
    <phoneticPr fontId="2"/>
  </si>
  <si>
    <r>
      <t>⑥ 「申告書記入イメージ」</t>
    </r>
    <r>
      <rPr>
        <u/>
        <sz val="11"/>
        <color indexed="10"/>
        <rFont val="HG丸ｺﾞｼｯｸM-PRO"/>
        <family val="3"/>
        <charset val="128"/>
      </rPr>
      <t>（赤色のタブ）</t>
    </r>
    <r>
      <rPr>
        <sz val="11"/>
        <rFont val="HG丸ｺﾞｼｯｸM-PRO"/>
        <family val="3"/>
        <charset val="128"/>
      </rPr>
      <t>に表示された数字（「０」が表示されている場合は</t>
    </r>
    <rPh sb="26" eb="28">
      <t>スウジ</t>
    </rPh>
    <rPh sb="33" eb="35">
      <t>ヒョウジ</t>
    </rPh>
    <rPh sb="40" eb="42">
      <t>バアイ</t>
    </rPh>
    <phoneticPr fontId="2"/>
  </si>
  <si>
    <t>「０」も含む）を申告書原本に記載する。</t>
    <phoneticPr fontId="2"/>
  </si>
  <si>
    <t>労災保険、雇用保険の適用の有無により、入力項目が変わります。</t>
    <phoneticPr fontId="2"/>
  </si>
  <si>
    <t>　　の両方とも入力する必要があります。</t>
    <phoneticPr fontId="2"/>
  </si>
  <si>
    <t xml:space="preserve">　「出向労働者の有無」 </t>
    <phoneticPr fontId="2"/>
  </si>
  <si>
    <t>算定します。</t>
    <phoneticPr fontId="2"/>
  </si>
  <si>
    <t>　雇用保険については、同時に2つ以上の雇用関係にあることから、生計を維持するのに</t>
    <phoneticPr fontId="2"/>
  </si>
  <si>
    <t>　① 常用労働者（労災保険）</t>
    <phoneticPr fontId="2"/>
  </si>
  <si>
    <t>　法人の役員のうち、業務執行権のない者で業務執行権のある取締役などの指揮監督を</t>
    <phoneticPr fontId="2"/>
  </si>
  <si>
    <t>受けて労働に従事し、賃金を得ている者</t>
    <phoneticPr fontId="2"/>
  </si>
  <si>
    <t>・法人の取締役・理事・無限責任社員等の地位にある者であっても、法令・定款等の規</t>
    <phoneticPr fontId="2"/>
  </si>
  <si>
    <t>　定に基づいて業務執行権を有すると認められる者以外の者で、事実上業務執行権を有</t>
    <phoneticPr fontId="2"/>
  </si>
  <si>
    <t>　する取締役・理事・代表社員等の指揮監督を受けて労働に従事し、その対償として賃</t>
    <phoneticPr fontId="2"/>
  </si>
  <si>
    <t>　金を得ている者は、原則として、「労働者」として取り扱います。</t>
    <phoneticPr fontId="2"/>
  </si>
  <si>
    <t>・法令又は定款の規定によって業務執行権を有しないと認められる取締役等であっても、</t>
    <phoneticPr fontId="2"/>
  </si>
  <si>
    <t>　者」として取り扱いません。</t>
    <phoneticPr fontId="2"/>
  </si>
  <si>
    <t>・監査役及び監事は法令上使用人を兼ねることを得ないものとされていますが、事実上</t>
    <phoneticPr fontId="2"/>
  </si>
  <si>
    <t>　一般の労働者と同様に賃金を得て労働に従事している場合には、「労働者」として取</t>
    <phoneticPr fontId="2"/>
  </si>
  <si>
    <t>　り扱います。</t>
    <phoneticPr fontId="2"/>
  </si>
  <si>
    <t>　③ 臨時労働者（労災保険）</t>
    <phoneticPr fontId="2"/>
  </si>
  <si>
    <t>　数と同数になりますが、他の事業に出向している者で、被保険者となる方がいる場合</t>
    <phoneticPr fontId="2"/>
  </si>
  <si>
    <t>　は、①の数と異なります。</t>
    <phoneticPr fontId="2"/>
  </si>
  <si>
    <t>　法人の取締役等については、原則として被保険者となりません。取締役で部長・工場</t>
    <phoneticPr fontId="2"/>
  </si>
  <si>
    <t>　長の職にあって従業員としての身分があり、給与支払の面から見ても労働者的性格が</t>
    <phoneticPr fontId="2"/>
  </si>
  <si>
    <t>　強く雇用関係が明確な者は被保険者となります。</t>
    <phoneticPr fontId="2"/>
  </si>
  <si>
    <t>　申告書等に記載されている労働保険番号を入力します。</t>
    <phoneticPr fontId="2"/>
  </si>
  <si>
    <t>　「具体的な業務又は作業の内容」</t>
    <phoneticPr fontId="2"/>
  </si>
  <si>
    <r>
      <t>確認が終わりましたら、「申告書記入イメージ」シート</t>
    </r>
    <r>
      <rPr>
        <sz val="11"/>
        <color indexed="1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</si>
  <si>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r>
      <t>　　　　</t>
    </r>
    <r>
      <rPr>
        <b/>
        <u/>
        <sz val="11"/>
        <color indexed="18"/>
        <rFont val="ＭＳ Ｐゴシック"/>
        <family val="3"/>
        <charset val="128"/>
      </rPr>
      <t/>
    </r>
    <phoneticPr fontId="2"/>
  </si>
  <si>
    <t>(4)の入力の結果、充当額に金額が表示される場合、充当意思の申請欄に該当する番号「１」～「３」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</si>
  <si>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　のいずれかを入力していただく必要があります。ただし、以下①、②の場合は正しく計算結果が表示</t>
    <rPh sb="27" eb="29">
      <t>イカ</t>
    </rPh>
    <rPh sb="33" eb="35">
      <t>バアイ</t>
    </rPh>
    <rPh sb="36" eb="37">
      <t>タダ</t>
    </rPh>
    <rPh sb="39" eb="41">
      <t>ケイサン</t>
    </rPh>
    <phoneticPr fontId="2"/>
  </si>
  <si>
    <t>　されませんので、ご注意ください。</t>
    <rPh sb="10" eb="12">
      <t>チュウイ</t>
    </rPh>
    <phoneticPr fontId="2"/>
  </si>
  <si>
    <t>表示されます。</t>
    <phoneticPr fontId="2"/>
  </si>
  <si>
    <t>災保険のみの場合は表示されません。</t>
    <phoneticPr fontId="2"/>
  </si>
  <si>
    <t>(イ)充当額」に、不足する場合は「⑳(ハ)不足額」に表示されます。</t>
    <phoneticPr fontId="2"/>
  </si>
  <si>
    <t>れた金額が、今回納付する金額です。</t>
    <phoneticPr fontId="2"/>
  </si>
  <si>
    <t>力した場合のみ表示されます。</t>
    <phoneticPr fontId="2"/>
  </si>
  <si>
    <t>れない場合があります。</t>
    <phoneticPr fontId="2"/>
  </si>
  <si>
    <t>　同様に労働保険料、一般拠出金、納付額を転記します。</t>
    <phoneticPr fontId="2"/>
  </si>
  <si>
    <r>
      <t>・</t>
    </r>
    <r>
      <rPr>
        <u/>
        <sz val="11"/>
        <color indexed="10"/>
        <rFont val="HG丸ｺﾞｼｯｸM-PRO"/>
        <family val="3"/>
        <charset val="128"/>
      </rPr>
      <t>「０」が表示されている場合は「０」も含めて記入してください。</t>
    </r>
    <phoneticPr fontId="2"/>
  </si>
  <si>
    <t>　してください。</t>
    <phoneticPr fontId="2"/>
  </si>
  <si>
    <t>※　一部計算ができない場合があります。</t>
    <rPh sb="2" eb="4">
      <t>イチブ</t>
    </rPh>
    <rPh sb="4" eb="6">
      <t>ケイサン</t>
    </rPh>
    <rPh sb="11" eb="13">
      <t>バアイ</t>
    </rPh>
    <phoneticPr fontId="2"/>
  </si>
  <si>
    <t>　① 充当意思「１」または「３」→ 充当額が概算保険料額を超える場合</t>
    <rPh sb="3" eb="5">
      <t>ジュウトウ</t>
    </rPh>
    <rPh sb="5" eb="7">
      <t>イシ</t>
    </rPh>
    <rPh sb="22" eb="24">
      <t>ガイサン</t>
    </rPh>
    <phoneticPr fontId="2"/>
  </si>
  <si>
    <t>　② 充当意思「２」→ 充当額が一般拠出金額を超える場合</t>
    <rPh sb="3" eb="5">
      <t>ジュウトウ</t>
    </rPh>
    <rPh sb="5" eb="7">
      <t>イシ</t>
    </rPh>
    <rPh sb="12" eb="14">
      <t>ジュウトウ</t>
    </rPh>
    <rPh sb="14" eb="15">
      <t>ガク</t>
    </rPh>
    <rPh sb="16" eb="18">
      <t>イッパン</t>
    </rPh>
    <rPh sb="18" eb="21">
      <t>キョシュツキン</t>
    </rPh>
    <rPh sb="21" eb="22">
      <t>ガク</t>
    </rPh>
    <rPh sb="23" eb="24">
      <t>コ</t>
    </rPh>
    <rPh sb="26" eb="28">
      <t>バアイ</t>
    </rPh>
    <phoneticPr fontId="2"/>
  </si>
  <si>
    <t>　パート、アルバイト等、労働の対償として賃金を受けるすべての者が対象となります。</t>
    <rPh sb="10" eb="11">
      <t>トウ</t>
    </rPh>
    <rPh sb="12" eb="14">
      <t>ロウドウ</t>
    </rPh>
    <rPh sb="15" eb="17">
      <t>タイショウ</t>
    </rPh>
    <rPh sb="20" eb="22">
      <t>チンギン</t>
    </rPh>
    <rPh sb="23" eb="24">
      <t>ウ</t>
    </rPh>
    <rPh sb="30" eb="31">
      <t>シャ</t>
    </rPh>
    <rPh sb="32" eb="34">
      <t>タイショウ</t>
    </rPh>
    <phoneticPr fontId="2"/>
  </si>
  <si>
    <t>をする場合は第２期、第３期の欄にも表示されています。「(ト)今期納付額」に表示さ</t>
    <rPh sb="17" eb="19">
      <t>ヒョウジ</t>
    </rPh>
    <rPh sb="32" eb="34">
      <t>ノウフ</t>
    </rPh>
    <rPh sb="34" eb="35">
      <t>ガク</t>
    </rPh>
    <phoneticPr fontId="2"/>
  </si>
  <si>
    <t>○「㉒期別納付額」</t>
    <rPh sb="3" eb="4">
      <t>キ</t>
    </rPh>
    <rPh sb="4" eb="5">
      <t>ベツ</t>
    </rPh>
    <rPh sb="5" eb="7">
      <t>ノウフ</t>
    </rPh>
    <rPh sb="7" eb="8">
      <t>ガク</t>
    </rPh>
    <phoneticPr fontId="2"/>
  </si>
  <si>
    <t>○「㉕事業又は作業の種類」</t>
    <rPh sb="3" eb="5">
      <t>ジギョウ</t>
    </rPh>
    <rPh sb="5" eb="6">
      <t>マタ</t>
    </rPh>
    <rPh sb="7" eb="9">
      <t>サギョウ</t>
    </rPh>
    <rPh sb="10" eb="12">
      <t>シュルイ</t>
    </rPh>
    <phoneticPr fontId="2"/>
  </si>
  <si>
    <t>①
労働
保険
番号</t>
    <phoneticPr fontId="2"/>
  </si>
  <si>
    <t>管　轄　</t>
    <rPh sb="0" eb="1">
      <t>カン</t>
    </rPh>
    <rPh sb="2" eb="3">
      <t>カツ</t>
    </rPh>
    <phoneticPr fontId="2"/>
  </si>
  <si>
    <t>基　幹　番　号</t>
    <rPh sb="0" eb="1">
      <t>モト</t>
    </rPh>
    <rPh sb="2" eb="3">
      <t>ミキ</t>
    </rPh>
    <rPh sb="4" eb="5">
      <t>バン</t>
    </rPh>
    <rPh sb="6" eb="7">
      <t>ゴウ</t>
    </rPh>
    <phoneticPr fontId="2"/>
  </si>
  <si>
    <t>枝番号</t>
    <rPh sb="0" eb="3">
      <t>エダバンゴウ</t>
    </rPh>
    <phoneticPr fontId="2"/>
  </si>
  <si>
    <t>※入力徴定コード</t>
    <rPh sb="1" eb="3">
      <t>ニュウリョク</t>
    </rPh>
    <rPh sb="3" eb="4">
      <t>シルシ</t>
    </rPh>
    <rPh sb="4" eb="5">
      <t>サダム</t>
    </rPh>
    <phoneticPr fontId="2"/>
  </si>
  <si>
    <t>管轄(2)</t>
  </si>
  <si>
    <t>保険関係等</t>
  </si>
  <si>
    <t>業　　種</t>
    <phoneticPr fontId="2"/>
  </si>
  <si>
    <t>産業分類</t>
    <phoneticPr fontId="2"/>
  </si>
  <si>
    <t>元号</t>
    <rPh sb="0" eb="2">
      <t>ゲンゴウ</t>
    </rPh>
    <phoneticPr fontId="2"/>
  </si>
  <si>
    <t>－</t>
    <phoneticPr fontId="2"/>
  </si>
  <si>
    <t>年</t>
    <rPh sb="0" eb="1">
      <t>ネン</t>
    </rPh>
    <phoneticPr fontId="2"/>
  </si>
  <si>
    <t>月</t>
    <rPh sb="0" eb="1">
      <t>ツキ</t>
    </rPh>
    <phoneticPr fontId="2"/>
  </si>
  <si>
    <t>日</t>
    <rPh sb="0" eb="1">
      <t>ヒ</t>
    </rPh>
    <phoneticPr fontId="2"/>
  </si>
  <si>
    <t>(項3)</t>
    <rPh sb="1" eb="2">
      <t>コウ</t>
    </rPh>
    <phoneticPr fontId="2"/>
  </si>
  <si>
    <t>(項4)</t>
    <rPh sb="1" eb="2">
      <t>コウ</t>
    </rPh>
    <phoneticPr fontId="2"/>
  </si>
  <si>
    <t>※事業廃止等理由</t>
    <rPh sb="1" eb="3">
      <t>ジギョウ</t>
    </rPh>
    <rPh sb="3" eb="5">
      <t>ハイシ</t>
    </rPh>
    <rPh sb="5" eb="6">
      <t>トウ</t>
    </rPh>
    <rPh sb="6" eb="8">
      <t>リユウ</t>
    </rPh>
    <phoneticPr fontId="2"/>
  </si>
  <si>
    <t>(項5)</t>
    <rPh sb="1" eb="2">
      <t>コウ</t>
    </rPh>
    <phoneticPr fontId="2"/>
  </si>
  <si>
    <t>(項6)</t>
    <phoneticPr fontId="2"/>
  </si>
  <si>
    <t>人</t>
    <rPh sb="0" eb="1">
      <t>ニン</t>
    </rPh>
    <phoneticPr fontId="2"/>
  </si>
  <si>
    <t>(項7)</t>
    <phoneticPr fontId="2"/>
  </si>
  <si>
    <t>(4)常時使用労働者数</t>
    <phoneticPr fontId="2"/>
  </si>
  <si>
    <t>(5)雇用保険被保険者数</t>
    <phoneticPr fontId="2"/>
  </si>
  <si>
    <t>(項2)</t>
    <rPh sb="1" eb="2">
      <t>コウ</t>
    </rPh>
    <phoneticPr fontId="2"/>
  </si>
  <si>
    <t>(項1)</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</si>
  <si>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</si>
  <si>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</si>
  <si>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</si>
  <si>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労働局</t>
  </si>
  <si>
    <t>年</t>
    <rPh sb="0" eb="1">
      <t>ネン</t>
    </rPh>
    <phoneticPr fontId="2"/>
  </si>
  <si>
    <t>月</t>
    <rPh sb="0" eb="1">
      <t>ツキ</t>
    </rPh>
    <phoneticPr fontId="2"/>
  </si>
  <si>
    <t>日</t>
    <rPh sb="0" eb="1">
      <t>ヒ</t>
    </rPh>
    <phoneticPr fontId="2"/>
  </si>
  <si>
    <t>継続事業</t>
    <rPh sb="0" eb="2">
      <t>ケイゾク</t>
    </rPh>
    <rPh sb="2" eb="4">
      <t>ジギョウ</t>
    </rPh>
    <phoneticPr fontId="2"/>
  </si>
  <si>
    <t>（一括有期事業を含む。）</t>
    <rPh sb="1" eb="3">
      <t>イッカツ</t>
    </rPh>
    <rPh sb="3" eb="5">
      <t>ユウキ</t>
    </rPh>
    <rPh sb="5" eb="7">
      <t>ジギョウ</t>
    </rPh>
    <rPh sb="8" eb="9">
      <t>フク</t>
    </rPh>
    <phoneticPr fontId="2"/>
  </si>
  <si>
    <t>あて先　〒</t>
    <rPh sb="2" eb="3">
      <t>サキ</t>
    </rPh>
    <phoneticPr fontId="2"/>
  </si>
  <si>
    <t>確定保険料算定内訳</t>
    <rPh sb="0" eb="2">
      <t>カクテイ</t>
    </rPh>
    <rPh sb="2" eb="5">
      <t>ホケンリョウ</t>
    </rPh>
    <rPh sb="5" eb="7">
      <t>サンテイ</t>
    </rPh>
    <rPh sb="7" eb="9">
      <t>ウチワケ</t>
    </rPh>
    <phoneticPr fontId="2"/>
  </si>
  <si>
    <t>(7)</t>
    <phoneticPr fontId="2"/>
  </si>
  <si>
    <t>区</t>
    <rPh sb="0" eb="1">
      <t>ク</t>
    </rPh>
    <phoneticPr fontId="2"/>
  </si>
  <si>
    <t>分</t>
    <rPh sb="0" eb="1">
      <t>ブン</t>
    </rPh>
    <phoneticPr fontId="2"/>
  </si>
  <si>
    <t>労働保険料</t>
    <rPh sb="0" eb="2">
      <t>ロウドウ</t>
    </rPh>
    <rPh sb="2" eb="5">
      <t>ホケンリョウ</t>
    </rPh>
    <phoneticPr fontId="2"/>
  </si>
  <si>
    <t>労災保険分</t>
    <rPh sb="0" eb="2">
      <t>ロウサイ</t>
    </rPh>
    <rPh sb="2" eb="4">
      <t>ホケン</t>
    </rPh>
    <rPh sb="4" eb="5">
      <t>ブン</t>
    </rPh>
    <phoneticPr fontId="2"/>
  </si>
  <si>
    <t>算定期間</t>
    <rPh sb="0" eb="2">
      <t>サンテイ</t>
    </rPh>
    <rPh sb="2" eb="4">
      <t>キカン</t>
    </rPh>
    <phoneticPr fontId="2"/>
  </si>
  <si>
    <t>年</t>
    <rPh sb="0" eb="1">
      <t>ネン</t>
    </rPh>
    <phoneticPr fontId="2"/>
  </si>
  <si>
    <t>月</t>
    <rPh sb="0" eb="1">
      <t>ツキ</t>
    </rPh>
    <phoneticPr fontId="2"/>
  </si>
  <si>
    <t>日</t>
    <rPh sb="0" eb="1">
      <t>ヒ</t>
    </rPh>
    <phoneticPr fontId="2"/>
  </si>
  <si>
    <t>(9)　保険料・拠出金率</t>
  </si>
  <si>
    <t>1000分の</t>
    <rPh sb="4" eb="5">
      <t>ブン</t>
    </rPh>
    <phoneticPr fontId="2"/>
  </si>
  <si>
    <t>から</t>
    <phoneticPr fontId="2"/>
  </si>
  <si>
    <t>まで</t>
    <phoneticPr fontId="2"/>
  </si>
  <si>
    <t>(イ)</t>
    <phoneticPr fontId="2"/>
  </si>
  <si>
    <t>(項11)</t>
    <rPh sb="1" eb="2">
      <t>コウ</t>
    </rPh>
    <phoneticPr fontId="2"/>
  </si>
  <si>
    <t xml:space="preserve"> 千円</t>
    <rPh sb="1" eb="2">
      <t>セン</t>
    </rPh>
    <rPh sb="2" eb="3">
      <t>エン</t>
    </rPh>
    <phoneticPr fontId="2"/>
  </si>
  <si>
    <t>(項12)</t>
    <rPh sb="1" eb="2">
      <t>コウ</t>
    </rPh>
    <phoneticPr fontId="2"/>
  </si>
  <si>
    <t>円</t>
    <rPh sb="0" eb="1">
      <t>エン</t>
    </rPh>
    <phoneticPr fontId="2"/>
  </si>
  <si>
    <t>(ロ)</t>
    <phoneticPr fontId="2"/>
  </si>
  <si>
    <t>(イ)</t>
    <phoneticPr fontId="2"/>
  </si>
  <si>
    <t>(項13)</t>
    <rPh sb="1" eb="2">
      <t>コウ</t>
    </rPh>
    <phoneticPr fontId="2"/>
  </si>
  <si>
    <t>(項14)</t>
    <rPh sb="1" eb="2">
      <t>コウ</t>
    </rPh>
    <phoneticPr fontId="2"/>
  </si>
  <si>
    <t>(ホ)</t>
    <phoneticPr fontId="2"/>
  </si>
  <si>
    <t>(項18)</t>
    <rPh sb="1" eb="2">
      <t>コウ</t>
    </rPh>
    <phoneticPr fontId="2"/>
  </si>
  <si>
    <t>(項19)</t>
    <rPh sb="1" eb="2">
      <t>コウ</t>
    </rPh>
    <phoneticPr fontId="2"/>
  </si>
  <si>
    <t>一　般　拠　出　金</t>
    <rPh sb="0" eb="1">
      <t>イチ</t>
    </rPh>
    <rPh sb="2" eb="3">
      <t>ハン</t>
    </rPh>
    <rPh sb="4" eb="5">
      <t>キョ</t>
    </rPh>
    <rPh sb="6" eb="7">
      <t>デ</t>
    </rPh>
    <rPh sb="8" eb="9">
      <t>キン</t>
    </rPh>
    <phoneticPr fontId="2"/>
  </si>
  <si>
    <t>(注1)</t>
    <rPh sb="1" eb="2">
      <t>チュウ</t>
    </rPh>
    <phoneticPr fontId="2"/>
  </si>
  <si>
    <t>(へ)</t>
    <phoneticPr fontId="2"/>
  </si>
  <si>
    <t>(項35)</t>
    <rPh sb="1" eb="2">
      <t>コウ</t>
    </rPh>
    <phoneticPr fontId="2"/>
  </si>
  <si>
    <t>(項36)</t>
    <rPh sb="1" eb="2">
      <t>コウ</t>
    </rPh>
    <phoneticPr fontId="2"/>
  </si>
  <si>
    <t>(注2)</t>
    <phoneticPr fontId="2"/>
  </si>
  <si>
    <t>(注2)一般拠出金は延納できません。</t>
    <phoneticPr fontId="2"/>
  </si>
  <si>
    <t>(注1)</t>
    <phoneticPr fontId="2"/>
  </si>
  <si>
    <t>(注1)石綿による健康被害の救済に関する法律第35条第1項に基づき、労災保険適用事業主から徴収する一般拠出金</t>
    <phoneticPr fontId="2"/>
  </si>
  <si>
    <t>(11)</t>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</si>
  <si>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</si>
  <si>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(10) 確定保険料・一般拠出金額((8)×(9))</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</si>
  <si>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</si>
  <si>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</si>
  <si>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(項20)</t>
    <rPh sb="1" eb="2">
      <t>コウ</t>
    </rPh>
    <phoneticPr fontId="2"/>
  </si>
  <si>
    <t>(項21)</t>
    <rPh sb="1" eb="2">
      <t>コウ</t>
    </rPh>
    <phoneticPr fontId="2"/>
  </si>
  <si>
    <t>(項22)</t>
    <rPh sb="1" eb="2">
      <t>コウ</t>
    </rPh>
    <phoneticPr fontId="2"/>
  </si>
  <si>
    <t>(項23)</t>
    <rPh sb="1" eb="2">
      <t>コウ</t>
    </rPh>
    <phoneticPr fontId="2"/>
  </si>
  <si>
    <t>(項26)</t>
    <rPh sb="1" eb="2">
      <t>コウ</t>
    </rPh>
    <phoneticPr fontId="2"/>
  </si>
  <si>
    <t>(項27)</t>
    <rPh sb="1" eb="2">
      <t>コウ</t>
    </rPh>
    <phoneticPr fontId="2"/>
  </si>
  <si>
    <t>(14) 概算・増加概算保険料額 ( (12) × (13) )</t>
    <rPh sb="5" eb="7">
      <t>ガイサン</t>
    </rPh>
    <rPh sb="8" eb="10">
      <t>ゾウカ</t>
    </rPh>
    <rPh sb="10" eb="12">
      <t>ガイサン</t>
    </rPh>
    <rPh sb="12" eb="15">
      <t>ホケンリョウ</t>
    </rPh>
    <phoneticPr fontId="2"/>
  </si>
  <si>
    <t>(15)事業主の郵便番号（変更のある場合記入）</t>
    <phoneticPr fontId="2"/>
  </si>
  <si>
    <t>-</t>
    <phoneticPr fontId="2"/>
  </si>
  <si>
    <t>(項28)</t>
    <rPh sb="1" eb="2">
      <t>コウ</t>
    </rPh>
    <phoneticPr fontId="2"/>
  </si>
  <si>
    <t>(16)事業主の電話番号（変更のある場合記入）</t>
    <phoneticPr fontId="2"/>
  </si>
  <si>
    <t>－</t>
    <phoneticPr fontId="2"/>
  </si>
  <si>
    <t>(項29)</t>
    <rPh sb="1" eb="2">
      <t>コウ</t>
    </rPh>
    <phoneticPr fontId="2"/>
  </si>
  <si>
    <t>延納の申請</t>
    <phoneticPr fontId="2"/>
  </si>
  <si>
    <t>(17)延納の申請納付回数</t>
    <rPh sb="4" eb="6">
      <t>エンノウ</t>
    </rPh>
    <rPh sb="7" eb="9">
      <t>シンセイ</t>
    </rPh>
    <rPh sb="9" eb="11">
      <t>ノウフ</t>
    </rPh>
    <rPh sb="11" eb="13">
      <t>カイスウ</t>
    </rPh>
    <phoneticPr fontId="2"/>
  </si>
  <si>
    <t>(項30)</t>
    <rPh sb="1" eb="2">
      <t>コウ</t>
    </rPh>
    <phoneticPr fontId="2"/>
  </si>
  <si>
    <t>※検算有無区分</t>
  </si>
  <si>
    <t>(項31)</t>
    <rPh sb="1" eb="2">
      <t>コウ</t>
    </rPh>
    <phoneticPr fontId="2"/>
  </si>
  <si>
    <t>(項32)</t>
    <rPh sb="1" eb="2">
      <t>コウ</t>
    </rPh>
    <phoneticPr fontId="2"/>
  </si>
  <si>
    <t>(項33)</t>
    <rPh sb="1" eb="2">
      <t>コウ</t>
    </rPh>
    <phoneticPr fontId="2"/>
  </si>
  <si>
    <t>※算調対象区分</t>
    <phoneticPr fontId="2"/>
  </si>
  <si>
    <t>※データ指示コード</t>
  </si>
  <si>
    <t>※再入力区分</t>
  </si>
  <si>
    <t>※修正項目</t>
  </si>
  <si>
    <t>⑧⑩⑫⑭⑳の(ﾛ)欄の金額の前に「Ұ」記号を付さないで下さい。</t>
    <phoneticPr fontId="2"/>
  </si>
  <si>
    <t>(18)申告済概算保険料額</t>
  </si>
  <si>
    <t>(項34)</t>
    <rPh sb="1" eb="2">
      <t>コウ</t>
    </rPh>
    <phoneticPr fontId="2"/>
  </si>
  <si>
    <t>円</t>
    <rPh sb="0" eb="1">
      <t>エン</t>
    </rPh>
    <phoneticPr fontId="2"/>
  </si>
  <si>
    <t>(19)申告済概算保険料額</t>
  </si>
  <si>
    <t>円</t>
  </si>
  <si>
    <t>円</t>
    <rPh sb="0" eb="1">
      <t>エン</t>
    </rPh>
    <phoneticPr fontId="2"/>
  </si>
  <si>
    <t>差引額</t>
    <rPh sb="0" eb="3">
      <t>サシヒキガク</t>
    </rPh>
    <phoneticPr fontId="2"/>
  </si>
  <si>
    <t>(20)</t>
    <phoneticPr fontId="2"/>
  </si>
  <si>
    <t>(イ)</t>
    <phoneticPr fontId="2"/>
  </si>
  <si>
    <t>充当額</t>
    <rPh sb="0" eb="2">
      <t>ジュウトウ</t>
    </rPh>
    <rPh sb="2" eb="3">
      <t>ガク</t>
    </rPh>
    <phoneticPr fontId="2"/>
  </si>
  <si>
    <t>(ロ)</t>
    <phoneticPr fontId="2"/>
  </si>
  <si>
    <t>還付額</t>
    <rPh sb="0" eb="3">
      <t>カンプガク</t>
    </rPh>
    <phoneticPr fontId="2"/>
  </si>
  <si>
    <t>((18)-(10)の(イ))</t>
  </si>
  <si>
    <t>((18)-(10)の(イ))</t>
    <phoneticPr fontId="2"/>
  </si>
  <si>
    <t>不足額</t>
    <rPh sb="0" eb="3">
      <t>フソクガク</t>
    </rPh>
    <phoneticPr fontId="2"/>
  </si>
  <si>
    <t>(ハ)</t>
    <phoneticPr fontId="2"/>
  </si>
  <si>
    <t>充当意思</t>
    <rPh sb="0" eb="2">
      <t>ジュウトウ</t>
    </rPh>
    <rPh sb="2" eb="4">
      <t>イシ</t>
    </rPh>
    <phoneticPr fontId="2"/>
  </si>
  <si>
    <t>(項37)</t>
    <rPh sb="1" eb="2">
      <t>コウ</t>
    </rPh>
    <phoneticPr fontId="2"/>
  </si>
  <si>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</si>
  <si>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</si>
  <si>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</si>
  <si>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</si>
  <si>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　((14)の(イ)-(19))</t>
    <phoneticPr fontId="2"/>
  </si>
  <si>
    <t>　(31)法人番号</t>
    <rPh sb="5" eb="7">
      <t>ホウジン</t>
    </rPh>
    <rPh sb="7" eb="9">
      <t>バンゴウ</t>
    </rPh>
    <phoneticPr fontId="2"/>
  </si>
  <si>
    <t>(項39)</t>
    <rPh sb="1" eb="2">
      <t>コウ</t>
    </rPh>
    <phoneticPr fontId="2"/>
  </si>
  <si>
    <t>(項38)</t>
    <phoneticPr fontId="2"/>
  </si>
  <si>
    <t>円</t>
    <phoneticPr fontId="2"/>
  </si>
  <si>
    <t>(22)</t>
    <phoneticPr fontId="2"/>
  </si>
  <si>
    <t>期別納付額</t>
    <rPh sb="0" eb="1">
      <t>キ</t>
    </rPh>
    <rPh sb="1" eb="2">
      <t>ベツ</t>
    </rPh>
    <rPh sb="2" eb="5">
      <t>ノウフガク</t>
    </rPh>
    <phoneticPr fontId="2"/>
  </si>
  <si>
    <t>第二期</t>
    <rPh sb="0" eb="1">
      <t>ダイ</t>
    </rPh>
    <rPh sb="1" eb="2">
      <t>2</t>
    </rPh>
    <rPh sb="2" eb="3">
      <t>キ</t>
    </rPh>
    <phoneticPr fontId="2"/>
  </si>
  <si>
    <t>第三期</t>
    <rPh sb="0" eb="1">
      <t>ダイ</t>
    </rPh>
    <rPh sb="1" eb="2">
      <t>3</t>
    </rPh>
    <rPh sb="2" eb="3">
      <t>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</si>
  <si>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</si>
  <si>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</si>
  <si>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</si>
  <si>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</si>
  <si>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</si>
  <si>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</si>
  <si>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</si>
  <si>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(チ)概算保険料額
((14)の(イ)÷(17))</t>
    <phoneticPr fontId="2"/>
  </si>
  <si>
    <t>全期又は
第1期(初期)</t>
    <rPh sb="0" eb="2">
      <t>ゼンキ</t>
    </rPh>
    <rPh sb="2" eb="3">
      <t>マタ</t>
    </rPh>
    <rPh sb="5" eb="6">
      <t>ダイ</t>
    </rPh>
    <rPh sb="7" eb="8">
      <t>キ</t>
    </rPh>
    <rPh sb="9" eb="11">
      <t>ショキ</t>
    </rPh>
    <phoneticPr fontId="2"/>
  </si>
  <si>
    <t>(リ)労働保険料充当額
((20)の(イ)-(22)の(ロ))</t>
    <phoneticPr fontId="2"/>
  </si>
  <si>
    <t xml:space="preserve">(ヌ)第２期納付額
((チ)-(リ)) </t>
    <phoneticPr fontId="2"/>
  </si>
  <si>
    <t>(ル)概算保険料額
((14)の(イ)÷(17))</t>
    <phoneticPr fontId="2"/>
  </si>
  <si>
    <t>(ヲ)労働保険料充当額
((20)の(イ)-(22)の(ロ)-
(22)の(リ))</t>
    <phoneticPr fontId="2"/>
  </si>
  <si>
    <t xml:space="preserve">(ワ)第３期納付額
((ル)-(ヲ)) </t>
    <phoneticPr fontId="2"/>
  </si>
  <si>
    <t>(25)事業又は作業の種類</t>
    <rPh sb="4" eb="6">
      <t>ジギョウ</t>
    </rPh>
    <rPh sb="6" eb="7">
      <t>マタ</t>
    </rPh>
    <rPh sb="8" eb="10">
      <t>サギョウ</t>
    </rPh>
    <rPh sb="11" eb="13">
      <t>シュルイ</t>
    </rPh>
    <phoneticPr fontId="2"/>
  </si>
  <si>
    <t>(23)保険関係
成立年月日</t>
    <rPh sb="4" eb="6">
      <t>ホケン</t>
    </rPh>
    <rPh sb="6" eb="8">
      <t>カンケイ</t>
    </rPh>
    <rPh sb="9" eb="11">
      <t>セイリツ</t>
    </rPh>
    <rPh sb="11" eb="14">
      <t>ネンガッピ</t>
    </rPh>
    <phoneticPr fontId="2"/>
  </si>
  <si>
    <t>(24)事業廃止等理由</t>
    <rPh sb="4" eb="6">
      <t>ジギョウ</t>
    </rPh>
    <rPh sb="6" eb="8">
      <t>ハイシ</t>
    </rPh>
    <rPh sb="8" eb="9">
      <t>トウ</t>
    </rPh>
    <rPh sb="9" eb="11">
      <t>リユウ</t>
    </rPh>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</si>
  <si>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</si>
  <si>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</si>
  <si>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</si>
  <si>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(ロ)雇用保険</t>
    <rPh sb="3" eb="5">
      <t>コヨウ</t>
    </rPh>
    <rPh sb="5" eb="7">
      <t>ホケン</t>
    </rPh>
    <phoneticPr fontId="2"/>
  </si>
  <si>
    <t>(27)
特掲事業</t>
    <rPh sb="5" eb="7">
      <t>トッケイ</t>
    </rPh>
    <rPh sb="7" eb="9">
      <t>ジギョウ</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</si>
  <si>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</si>
  <si>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</si>
  <si>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</si>
  <si>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</si>
  <si>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事業主</t>
    <rPh sb="0" eb="3">
      <t>ジギョウヌシ</t>
    </rPh>
    <phoneticPr fontId="2"/>
  </si>
  <si>
    <t>(29)</t>
    <phoneticPr fontId="2"/>
  </si>
  <si>
    <t>郵便番号</t>
    <rPh sb="0" eb="2">
      <t>ユウビン</t>
    </rPh>
    <rPh sb="2" eb="4">
      <t>バンゴウ</t>
    </rPh>
    <phoneticPr fontId="2"/>
  </si>
  <si>
    <t>－</t>
    <phoneticPr fontId="2"/>
  </si>
  <si>
    <t>電話番号</t>
    <rPh sb="0" eb="2">
      <t>デンワ</t>
    </rPh>
    <rPh sb="2" eb="4">
      <t>バンゴウ</t>
    </rPh>
    <phoneticPr fontId="2"/>
  </si>
  <si>
    <t>(</t>
    <phoneticPr fontId="2"/>
  </si>
  <si>
    <t>)</t>
    <phoneticPr fontId="2"/>
  </si>
  <si>
    <t>－</t>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</si>
  <si>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</si>
  <si>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 xml:space="preserve">(ハ)氏名
(法人のときは
代表者の氏名) </t>
    <phoneticPr fontId="2"/>
  </si>
  <si>
    <t>(8)(10)(12)(14)(20)(ロ)欄の金額の前に「Ұ」記号を付さないで下さい</t>
    <phoneticPr fontId="2"/>
  </si>
  <si>
    <t>東京都練馬区石神井台1丁目</t>
    <rPh sb="0" eb="3">
      <t>トウキョウト</t>
    </rPh>
    <rPh sb="3" eb="6">
      <t>ネリマク</t>
    </rPh>
    <rPh sb="6" eb="10">
      <t>シャクジイダイ</t>
    </rPh>
    <rPh sb="11" eb="13">
      <t>チョウメ</t>
    </rPh>
    <phoneticPr fontId="2"/>
  </si>
  <si>
    <t>有限会社石神井鎮守府の会</t>
    <rPh sb="0" eb="4">
      <t>ユウゲンガイシャ</t>
    </rPh>
    <rPh sb="4" eb="7">
      <t>シャクジイ</t>
    </rPh>
    <rPh sb="7" eb="10">
      <t>チンジュフ</t>
    </rPh>
    <rPh sb="11" eb="12">
      <t>カイ</t>
    </rPh>
    <phoneticPr fontId="2"/>
  </si>
  <si>
    <t>建築業・土木業</t>
    <rPh sb="0" eb="3">
      <t>ケンチクギョウ</t>
    </rPh>
    <rPh sb="4" eb="7">
      <t>ドボクギョウ</t>
    </rPh>
    <phoneticPr fontId="2"/>
  </si>
  <si>
    <t>　このツールは、次の４つのシートによって構成されています。シートの移動は、シート下の「見出</t>
    <phoneticPr fontId="2"/>
  </si>
  <si>
    <r>
      <t>(4)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</si>
  <si>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保険料対象者</t>
    <rPh sb="0" eb="3">
      <t>ホケンリョウ</t>
    </rPh>
    <rPh sb="3" eb="6">
      <t>タイショウシャ</t>
    </rPh>
    <phoneticPr fontId="2"/>
  </si>
  <si>
    <t>保険料対象者分</t>
    <rPh sb="0" eb="3">
      <t>ホケンリョウ</t>
    </rPh>
    <rPh sb="3" eb="5">
      <t>タイショウ</t>
    </rPh>
    <rPh sb="5" eb="6">
      <t>シャ</t>
    </rPh>
    <rPh sb="6" eb="7">
      <t>ブン</t>
    </rPh>
    <phoneticPr fontId="2"/>
  </si>
  <si>
    <t>の書き方」をよく読んでご記入ください。</t>
    <rPh sb="1" eb="2">
      <t>カ</t>
    </rPh>
    <rPh sb="3" eb="4">
      <t>カタ</t>
    </rPh>
    <rPh sb="8" eb="9">
      <t>ヨ</t>
    </rPh>
    <rPh sb="12" eb="14">
      <t>キニュウ</t>
    </rPh>
    <phoneticPr fontId="2"/>
  </si>
  <si>
    <t>られません。</t>
    <phoneticPr fontId="2"/>
  </si>
  <si>
    <r>
      <rPr>
        <sz val="11"/>
        <color indexed="8"/>
        <rFont val="HG丸ｺﾞｼｯｸM-PRO"/>
        <family val="3"/>
        <charset val="128"/>
      </rP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</si>
  <si>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</si>
  <si>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</si>
  <si>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なお、雇用保険のみ申告する申告書の場合は、「年度更新申告書計算支援ツール（雇用保険用）」</t>
    <rPh sb="3" eb="5">
      <t>コヨウ</t>
    </rPh>
    <rPh sb="5" eb="7">
      <t>ホケン</t>
    </rPh>
    <rPh sb="9" eb="11">
      <t>シンコク</t>
    </rPh>
    <rPh sb="13" eb="16">
      <t>シンコクショ</t>
    </rPh>
    <rPh sb="17" eb="19">
      <t>バアイ</t>
    </rPh>
    <rPh sb="22" eb="24">
      <t>ネンド</t>
    </rPh>
    <rPh sb="24" eb="26">
      <t>コウシン</t>
    </rPh>
    <rPh sb="26" eb="29">
      <t>シンコクショ</t>
    </rPh>
    <rPh sb="29" eb="31">
      <t>ケイサン</t>
    </rPh>
    <rPh sb="31" eb="33">
      <t>シエン</t>
    </rPh>
    <rPh sb="37" eb="39">
      <t>コヨウ</t>
    </rPh>
    <rPh sb="39" eb="41">
      <t>ホケン</t>
    </rPh>
    <rPh sb="41" eb="42">
      <t>ヨウ</t>
    </rPh>
    <phoneticPr fontId="2"/>
  </si>
  <si>
    <t>→　「年度更新申告書計算支援ツール（雇用保険用）」を使用してください。</t>
    <rPh sb="20" eb="22">
      <t>ホケン</t>
    </rPh>
    <rPh sb="22" eb="23">
      <t>ヨウ</t>
    </rPh>
    <rPh sb="26" eb="28">
      <t>シヨウ</t>
    </rPh>
    <phoneticPr fontId="2"/>
  </si>
  <si>
    <t>金額条件　：　　</t>
    <rPh sb="0" eb="2">
      <t>キンガク</t>
    </rPh>
    <rPh sb="2" eb="4">
      <t>ジョウケン</t>
    </rPh>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</si>
  <si>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</si>
  <si>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還付条件　：　　</t>
    <rPh sb="0" eb="2">
      <t>カンプ</t>
    </rPh>
    <rPh sb="2" eb="4">
      <t>ジョウケン</t>
    </rPh>
    <phoneticPr fontId="98"/>
  </si>
  <si>
    <t>充当意思　：　　</t>
    <rPh sb="0" eb="2">
      <t>ジュウトウ</t>
    </rPh>
    <rPh sb="2" eb="4">
      <t>イシ</t>
    </rPh>
    <phoneticPr fontId="98"/>
  </si>
  <si>
    <t>－</t>
    <phoneticPr fontId="98"/>
  </si>
  <si>
    <t>"充当を優先（残額は還付）"</t>
    <rPh sb="1" eb="3">
      <t>ジュウトウ</t>
    </rPh>
    <rPh sb="4" eb="6">
      <t>ユウセン</t>
    </rPh>
    <rPh sb="7" eb="9">
      <t>ザンガク</t>
    </rPh>
    <rPh sb="10" eb="12">
      <t>カンプ</t>
    </rPh>
    <phoneticPr fontId="98"/>
  </si>
  <si>
    <t>NULL</t>
    <phoneticPr fontId="98"/>
  </si>
  <si>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8"/>
  </si>
  <si>
    <t>"１"</t>
    <phoneticPr fontId="98"/>
  </si>
  <si>
    <t>※分納する場合の充当順は以下のとおり。</t>
  </si>
  <si>
    <t>　　第1期　⇒　第2期　⇒　第3期</t>
  </si>
  <si>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8"/>
  </si>
  <si>
    <t>⑱申告済概算保険料　＞　⑩の(イ)労働保険料（確定保険料額）</t>
    <rPh sb="1" eb="3">
      <t>シンコク</t>
    </rPh>
    <rPh sb="3" eb="4">
      <t>ズ</t>
    </rPh>
    <rPh sb="6" eb="9">
      <t>ホケンリョウ</t>
    </rPh>
    <phoneticPr fontId="98"/>
  </si>
  <si>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8"/>
  </si>
  <si>
    <t>非分納の場合：全期　⇒一般拠出金</t>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</si>
  <si>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</si>
  <si>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⑰納付回数</t>
    <phoneticPr fontId="2"/>
  </si>
  <si>
    <t>5．⑱申告済概算保険料　≦　⑩の(イ)労働保険料（確定保険料額）</t>
    <phoneticPr fontId="98"/>
  </si>
  <si>
    <t>テーブル１&lt;　パターン３の場合　&gt;　</t>
    <rPh sb="13" eb="15">
      <t>バアイ</t>
    </rPh>
    <phoneticPr fontId="98"/>
  </si>
  <si>
    <t>テーブル３&lt;　パターン２の場合　&gt;　　</t>
    <rPh sb="13" eb="15">
      <t>バアイ</t>
    </rPh>
    <phoneticPr fontId="98"/>
  </si>
  <si>
    <t>テーブル４&lt;　パターン１の場合　＞</t>
    <rPh sb="13" eb="15">
      <t>バアイ</t>
    </rPh>
    <phoneticPr fontId="98"/>
  </si>
  <si>
    <t>テーブル５&lt;　パターン６の場合　&gt;</t>
    <rPh sb="13" eb="15">
      <t>バアイ</t>
    </rPh>
    <phoneticPr fontId="98"/>
  </si>
  <si>
    <t>選択テーブル</t>
    <rPh sb="0" eb="2">
      <t>センタク</t>
    </rPh>
    <phoneticPr fontId="2"/>
  </si>
  <si>
    <t>テーブル２&lt;　パターン４の場合　&gt;　</t>
    <phoneticPr fontId="98"/>
  </si>
  <si>
    <t>"2"</t>
    <phoneticPr fontId="98"/>
  </si>
  <si>
    <t>テーブル３&lt;　パターン５の場合　＞　　</t>
    <phoneticPr fontId="98"/>
  </si>
  <si>
    <t>"3"</t>
    <phoneticPr fontId="98"/>
  </si>
  <si>
    <t>※充当順は以下のとおり。</t>
    <phoneticPr fontId="98"/>
  </si>
  <si>
    <t>分納の場合　：第１期⇒一般拠出金⇒第２期⇒第３期</t>
    <phoneticPr fontId="98"/>
  </si>
  <si>
    <t>－</t>
    <phoneticPr fontId="98"/>
  </si>
  <si>
    <t>充当を優先（残額は還付）</t>
    <rPh sb="0" eb="2">
      <t>ジュウトウ</t>
    </rPh>
    <rPh sb="3" eb="5">
      <t>ユウセン</t>
    </rPh>
    <rPh sb="6" eb="8">
      <t>ザンガク</t>
    </rPh>
    <rPh sb="9" eb="11">
      <t>カンプ</t>
    </rPh>
    <phoneticPr fontId="2"/>
  </si>
  <si>
    <t>充当</t>
    <rPh sb="0" eb="2">
      <t>ジュウトウ</t>
    </rPh>
    <phoneticPr fontId="2"/>
  </si>
  <si>
    <t>"充当しない（全額を還付）"</t>
    <phoneticPr fontId="98"/>
  </si>
  <si>
    <t>雇用保険分</t>
    <phoneticPr fontId="2"/>
  </si>
  <si>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</si>
  <si>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</si>
  <si>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</si>
  <si>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充当しない（全額を還付）</t>
    <phoneticPr fontId="2"/>
  </si>
  <si>
    <t>○「充当しない（全額を還付）」 場合…還付請求書は、別途作成する必要があります。</t>
    <rPh sb="16" eb="18">
      <t>バアイ</t>
    </rPh>
    <rPh sb="19" eb="21">
      <t>カンプ</t>
    </rPh>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</si>
  <si>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</si>
  <si>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</si>
  <si>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※徴定年度
（元号：平成は７、令和は9）</t>
    <rPh sb="1" eb="2">
      <t>シルシ</t>
    </rPh>
    <rPh sb="2" eb="3">
      <t>サダム</t>
    </rPh>
    <rPh sb="3" eb="5">
      <t>ネンド</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</si>
  <si>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</si>
  <si>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</si>
  <si>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</si>
  <si>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</si>
  <si>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</si>
  <si>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色となります。</t>
    <phoneticPr fontId="2"/>
  </si>
  <si>
    <r>
      <t>　・次に、</t>
    </r>
    <r>
      <rPr>
        <b/>
        <u/>
        <sz val="15"/>
        <rFont val="ＭＳ Ｐ明朝"/>
        <family val="1"/>
        <charset val="128"/>
      </rPr>
      <t>概算労働保険料（申告書の⑭の（イ）欄）の額が40万円以上の場合</t>
    </r>
    <r>
      <rPr>
        <b/>
        <sz val="15"/>
        <rFont val="ＭＳ Ｐ明朝"/>
        <family val="1"/>
        <charset val="128"/>
      </rPr>
      <t>は3回の分納（延納）が可能です</t>
    </r>
    <rPh sb="2" eb="3">
      <t>ツギ</t>
    </rPh>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</si>
  <si>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還付請求</t>
    <phoneticPr fontId="2"/>
  </si>
  <si>
    <t>充当しない（全額を還付）</t>
    <rPh sb="0" eb="2">
      <t>ジュウトウ</t>
    </rPh>
    <rPh sb="6" eb="8">
      <t>ゼンガク</t>
    </rPh>
    <rPh sb="9" eb="11">
      <t>カンプ</t>
    </rPh>
    <phoneticPr fontId="2"/>
  </si>
  <si>
    <t>還付（旧）</t>
    <rPh sb="0" eb="2">
      <t>カンプ</t>
    </rPh>
    <rPh sb="3" eb="4">
      <t>キュウ</t>
    </rPh>
    <phoneticPr fontId="2"/>
  </si>
  <si>
    <t>②増加年月日（元号：令和は９）</t>
    <rPh sb="1" eb="3">
      <t>ゾウカ</t>
    </rPh>
    <rPh sb="3" eb="6">
      <t>ネンガッピ</t>
    </rPh>
    <rPh sb="7" eb="9">
      <t>ゲンゴウ</t>
    </rPh>
    <rPh sb="10" eb="12">
      <t>レイワ</t>
    </rPh>
    <phoneticPr fontId="2"/>
  </si>
  <si>
    <t>③事業廃止等年月日（元号：令和は９）</t>
    <rPh sb="1" eb="3">
      <t>ジギョウ</t>
    </rPh>
    <rPh sb="3" eb="5">
      <t>ハイシ</t>
    </rPh>
    <rPh sb="5" eb="6">
      <t>トウ</t>
    </rPh>
    <rPh sb="13" eb="15">
      <t>レイワ</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</si>
  <si>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</si>
  <si>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</si>
  <si>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し」（タブ）をクリックして行ってください。</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</si>
  <si>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</si>
  <si>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</si>
  <si>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被保険者</t>
    <rPh sb="0" eb="4">
      <t>ヒホケンシャ</t>
    </rPh>
    <phoneticPr fontId="2"/>
  </si>
  <si>
    <t xml:space="preserve"> 千円</t>
    <phoneticPr fontId="2"/>
  </si>
  <si>
    <t>円</t>
    <phoneticPr fontId="2"/>
  </si>
  <si>
    <t>出金申告書」（以下「申告書」とします。）の計算を行う際の参考となるよう、作成されたものです。</t>
    <rPh sb="26" eb="27">
      <t>サイ</t>
    </rPh>
    <rPh sb="28" eb="30">
      <t>サンコウ</t>
    </rPh>
    <phoneticPr fontId="2"/>
  </si>
  <si>
    <t>(5) 労働保険料等の納付が猶予されている場合の申告書の記載方法については管轄の</t>
    <phoneticPr fontId="2"/>
  </si>
  <si>
    <t>都道府県労働局にお問い合わせください。</t>
  </si>
  <si>
    <t>→　「雇用保険対象被保険者数及び賃金」（⑤、⑥）の入力は不要です。</t>
    <phoneticPr fontId="2"/>
  </si>
  <si>
    <t>　　　人」については、該当する場合のみ入力してください。</t>
    <phoneticPr fontId="2"/>
  </si>
  <si>
    <t>○「⑧保険料・一般拠出金算定基礎額」（項１１、１３、１８、３５）</t>
    <rPh sb="3" eb="6">
      <t>ホケンリョウ</t>
    </rPh>
    <rPh sb="7" eb="9">
      <t>イッパン</t>
    </rPh>
    <rPh sb="9" eb="12">
      <t>キョシュツキン</t>
    </rPh>
    <rPh sb="12" eb="14">
      <t>サンテイ</t>
    </rPh>
    <rPh sb="14" eb="16">
      <t>キソ</t>
    </rPh>
    <rPh sb="16" eb="17">
      <t>ガク</t>
    </rPh>
    <rPh sb="19" eb="20">
      <t>コウ</t>
    </rPh>
    <phoneticPr fontId="2"/>
  </si>
  <si>
    <t>○「⑩確定保険料・一般拠出金額」（項１２、１４、１９、３６）</t>
    <rPh sb="3" eb="5">
      <t>カクテイ</t>
    </rPh>
    <rPh sb="5" eb="8">
      <t>ホケンリョウ</t>
    </rPh>
    <rPh sb="9" eb="11">
      <t>イッパン</t>
    </rPh>
    <rPh sb="11" eb="14">
      <t>キョシュツキン</t>
    </rPh>
    <rPh sb="14" eb="15">
      <t>ガク</t>
    </rPh>
    <rPh sb="17" eb="18">
      <t>コウ</t>
    </rPh>
    <phoneticPr fontId="2"/>
  </si>
  <si>
    <t>○「⑫保険料算定基礎額の見込額」（項２０、２２、２６）</t>
    <rPh sb="3" eb="6">
      <t>ホケンリョウ</t>
    </rPh>
    <rPh sb="6" eb="8">
      <t>サンテイ</t>
    </rPh>
    <rPh sb="8" eb="10">
      <t>キソ</t>
    </rPh>
    <rPh sb="10" eb="11">
      <t>ガク</t>
    </rPh>
    <rPh sb="12" eb="14">
      <t>ミコ</t>
    </rPh>
    <rPh sb="14" eb="15">
      <t>ガク</t>
    </rPh>
    <rPh sb="17" eb="18">
      <t>コウ</t>
    </rPh>
    <phoneticPr fontId="2"/>
  </si>
  <si>
    <t>(7)申告書への転記</t>
    <rPh sb="3" eb="6">
      <t>シンコクショ</t>
    </rPh>
    <rPh sb="8" eb="10">
      <t>テンキ</t>
    </rPh>
    <phoneticPr fontId="2"/>
  </si>
  <si>
    <t>領　収　日　付　等</t>
    <rPh sb="0" eb="1">
      <t>リョウ</t>
    </rPh>
    <rPh sb="2" eb="3">
      <t>オサム</t>
    </rPh>
    <rPh sb="4" eb="5">
      <t>ヒ</t>
    </rPh>
    <rPh sb="6" eb="7">
      <t>ツ</t>
    </rPh>
    <rPh sb="8" eb="9">
      <t>ナド</t>
    </rPh>
    <phoneticPr fontId="2"/>
  </si>
  <si>
    <r>
      <t>概算・増加概算</t>
    </r>
    <r>
      <rPr>
        <sz val="8"/>
        <rFont val="ＭＳ Ｐ明朝"/>
        <family val="1"/>
        <charset val="128"/>
      </rPr>
      <t>保険料算定内訳</t>
    </r>
    <rPh sb="0" eb="2">
      <t>ガイサン</t>
    </rPh>
    <rPh sb="3" eb="5">
      <t>ゾウカ</t>
    </rPh>
    <rPh sb="5" eb="7">
      <t>ガイサン</t>
    </rPh>
    <rPh sb="7" eb="9">
      <t>ホケン</t>
    </rPh>
    <rPh sb="9" eb="10">
      <t>リョウ</t>
    </rPh>
    <rPh sb="10" eb="12">
      <t>サンテイ</t>
    </rPh>
    <rPh sb="12" eb="14">
      <t>ウチワケ</t>
    </rPh>
    <phoneticPr fontId="2"/>
  </si>
  <si>
    <t>申告書確定保険料の算定基礎となる「⑧保険料・一般拠出金算定基礎額」に記載する賃金総額</t>
    <rPh sb="3" eb="5">
      <t>カクテイ</t>
    </rPh>
    <rPh sb="5" eb="8">
      <t>ホケンリョウ</t>
    </rPh>
    <rPh sb="9" eb="11">
      <t>サンテイ</t>
    </rPh>
    <rPh sb="11" eb="13">
      <t>キソ</t>
    </rPh>
    <rPh sb="34" eb="36">
      <t>キサイ</t>
    </rPh>
    <rPh sb="38" eb="40">
      <t>チンギン</t>
    </rPh>
    <rPh sb="40" eb="42">
      <t>ソウガク</t>
    </rPh>
    <phoneticPr fontId="2"/>
  </si>
  <si>
    <t>（算定期間　令和4年4月～令和5年3月）</t>
    <rPh sb="1" eb="3">
      <t>サンテイ</t>
    </rPh>
    <rPh sb="3" eb="5">
      <t>キカン</t>
    </rPh>
    <rPh sb="6" eb="8">
      <t>レイワ</t>
    </rPh>
    <rPh sb="9" eb="10">
      <t>ネン</t>
    </rPh>
    <rPh sb="11" eb="12">
      <t>ガツ</t>
    </rPh>
    <rPh sb="13" eb="15">
      <t>レイワ</t>
    </rPh>
    <rPh sb="16" eb="17">
      <t>ネン</t>
    </rPh>
    <rPh sb="18" eb="19">
      <t>ガツ</t>
    </rPh>
    <phoneticPr fontId="2"/>
  </si>
  <si>
    <t>算定基礎額</t>
    <rPh sb="0" eb="2">
      <t>サンテイ</t>
    </rPh>
    <rPh sb="2" eb="4">
      <t>キソ</t>
    </rPh>
    <rPh sb="4" eb="5">
      <t>ガク</t>
    </rPh>
    <phoneticPr fontId="2"/>
  </si>
  <si>
    <t>保険料額</t>
    <rPh sb="0" eb="3">
      <t>ホケンリョウ</t>
    </rPh>
    <rPh sb="3" eb="4">
      <t>ガク</t>
    </rPh>
    <phoneticPr fontId="2"/>
  </si>
  <si>
    <t>e-Govイメージ用</t>
    <rPh sb="9" eb="10">
      <t>ヨウ</t>
    </rPh>
    <phoneticPr fontId="2"/>
  </si>
  <si>
    <t>※令和４年度上半期</t>
    <rPh sb="1" eb="3">
      <t>レイワ</t>
    </rPh>
    <rPh sb="4" eb="6">
      <t>ネンド</t>
    </rPh>
    <rPh sb="6" eb="9">
      <t>カミハンキ</t>
    </rPh>
    <phoneticPr fontId="2"/>
  </si>
  <si>
    <t>　この欄をクリックすると表示される▼をクリックすることで表示される雇用保険率から選択する</t>
    <phoneticPr fontId="2"/>
  </si>
  <si>
    <t>　こともできます。</t>
    <phoneticPr fontId="2"/>
  </si>
  <si>
    <t>・全ての項目に数字が正しく入力されていることを確認してください。</t>
    <phoneticPr fontId="2"/>
  </si>
  <si>
    <t>９．「申告書記入イメージ」シートへの入力及び申告書への転記</t>
    <rPh sb="18" eb="20">
      <t>ニュウリョク</t>
    </rPh>
    <rPh sb="20" eb="21">
      <t>オヨ</t>
    </rPh>
    <rPh sb="22" eb="25">
      <t>シンコクショ</t>
    </rPh>
    <rPh sb="27" eb="29">
      <t>テンキ</t>
    </rPh>
    <phoneticPr fontId="2"/>
  </si>
  <si>
    <t>　クリックすることで表示される雇用保険率からも選択することができます。</t>
    <phoneticPr fontId="2"/>
  </si>
  <si>
    <t>※　還付請求書は、厚生労働省ホームページからダウンロードできるほか、最寄りの労働局、</t>
    <rPh sb="9" eb="11">
      <t>コウセイ</t>
    </rPh>
    <rPh sb="11" eb="14">
      <t>ロウドウショウ</t>
    </rPh>
    <rPh sb="34" eb="36">
      <t>モヨ</t>
    </rPh>
    <phoneticPr fontId="2"/>
  </si>
  <si>
    <t>　労働基準監督署にありますので、別途ご記入の上、ご提出ください。</t>
    <rPh sb="1" eb="8">
      <t>ロウドウキジュンカントクショ</t>
    </rPh>
    <phoneticPr fontId="2"/>
  </si>
  <si>
    <t>また、令和４年度の概算保険料（雇用保険分）についても、このシートで計算します。</t>
    <rPh sb="3" eb="5">
      <t>レイワ</t>
    </rPh>
    <rPh sb="6" eb="8">
      <t>ネンド</t>
    </rPh>
    <rPh sb="9" eb="11">
      <t>ガイサン</t>
    </rPh>
    <rPh sb="11" eb="14">
      <t>ホケンリョウ</t>
    </rPh>
    <rPh sb="15" eb="17">
      <t>コヨウ</t>
    </rPh>
    <rPh sb="17" eb="19">
      <t>ホケン</t>
    </rPh>
    <rPh sb="19" eb="20">
      <t>ブン</t>
    </rPh>
    <rPh sb="33" eb="35">
      <t>ケイサン</t>
    </rPh>
    <phoneticPr fontId="2"/>
  </si>
  <si>
    <t>※※令和４年度下半期</t>
    <phoneticPr fontId="2"/>
  </si>
  <si>
    <t>　・まず、①～④欄について、お手元の年度更新申告書等を参考に入力してください。</t>
    <rPh sb="8" eb="9">
      <t>ラン</t>
    </rPh>
    <rPh sb="15" eb="17">
      <t>テモト</t>
    </rPh>
    <rPh sb="18" eb="25">
      <t>ネンドコウシンシンコクショ</t>
    </rPh>
    <rPh sb="25" eb="26">
      <t>トウ</t>
    </rPh>
    <rPh sb="27" eb="29">
      <t>サンコウ</t>
    </rPh>
    <rPh sb="30" eb="32">
      <t>ニュウリョク</t>
    </rPh>
    <phoneticPr fontId="104"/>
  </si>
  <si>
    <t>令和４年度　確定保険料・一般拠出金算定基礎賃金集計表／令和４年度　確定保険料算定内訳</t>
    <rPh sb="27" eb="29">
      <t>レイワ</t>
    </rPh>
    <rPh sb="30" eb="32">
      <t>ネンド</t>
    </rPh>
    <rPh sb="33" eb="35">
      <t>カクテイ</t>
    </rPh>
    <rPh sb="35" eb="38">
      <t>ホケンリョウ</t>
    </rPh>
    <rPh sb="38" eb="40">
      <t>サンテイ</t>
    </rPh>
    <rPh sb="40" eb="42">
      <t>ウチワケ</t>
    </rPh>
    <phoneticPr fontId="2"/>
  </si>
  <si>
    <t>（算定期間　令和4年4月～令和5年3月）</t>
    <rPh sb="1" eb="3">
      <t>サンテイ</t>
    </rPh>
    <rPh sb="3" eb="5">
      <t>キカン</t>
    </rPh>
    <rPh sb="6" eb="8">
      <t>レイワ</t>
    </rPh>
    <rPh sb="9" eb="10">
      <t>ネン</t>
    </rPh>
    <rPh sb="11" eb="12">
      <t>ツキ</t>
    </rPh>
    <rPh sb="13" eb="15">
      <t>レイワ</t>
    </rPh>
    <rPh sb="16" eb="17">
      <t>ネン</t>
    </rPh>
    <rPh sb="18" eb="19">
      <t>ツキ</t>
    </rPh>
    <phoneticPr fontId="2"/>
  </si>
  <si>
    <t>※前期＝令和4年4月1日～同年9月30日　後期＝令和4年10月1日～令和5年3月31日</t>
    <rPh sb="1" eb="3">
      <t>ゼンキ</t>
    </rPh>
    <rPh sb="4" eb="6">
      <t>レイワ</t>
    </rPh>
    <rPh sb="7" eb="8">
      <t>ネン</t>
    </rPh>
    <rPh sb="9" eb="10">
      <t>ツキ</t>
    </rPh>
    <rPh sb="11" eb="12">
      <t>ニチ</t>
    </rPh>
    <rPh sb="13" eb="15">
      <t>ドウネン</t>
    </rPh>
    <rPh sb="16" eb="17">
      <t>ツキ</t>
    </rPh>
    <rPh sb="19" eb="20">
      <t>ニチ</t>
    </rPh>
    <rPh sb="21" eb="23">
      <t>コウキ</t>
    </rPh>
    <rPh sb="24" eb="26">
      <t>レイワ</t>
    </rPh>
    <rPh sb="27" eb="28">
      <t>ネン</t>
    </rPh>
    <rPh sb="30" eb="31">
      <t>ツキ</t>
    </rPh>
    <rPh sb="32" eb="33">
      <t>ニチ</t>
    </rPh>
    <rPh sb="34" eb="36">
      <t>レイワ</t>
    </rPh>
    <rPh sb="37" eb="38">
      <t>ネン</t>
    </rPh>
    <rPh sb="39" eb="40">
      <t>ツキ</t>
    </rPh>
    <rPh sb="42" eb="43">
      <t>ニチ</t>
    </rPh>
    <phoneticPr fontId="2"/>
  </si>
  <si>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2"/>
  </si>
  <si>
    <t>労働保険
番　　　号</t>
    <rPh sb="0" eb="2">
      <t>ロウドウ</t>
    </rPh>
    <rPh sb="2" eb="4">
      <t>ホケン</t>
    </rPh>
    <rPh sb="5" eb="6">
      <t>バン</t>
    </rPh>
    <rPh sb="9" eb="10">
      <t>ゴウ</t>
    </rPh>
    <phoneticPr fontId="2"/>
  </si>
  <si>
    <t>出向者の有無</t>
    <rPh sb="0" eb="3">
      <t>シュッコウシャ</t>
    </rPh>
    <rPh sb="4" eb="6">
      <t>ウム</t>
    </rPh>
    <phoneticPr fontId="2"/>
  </si>
  <si>
    <t>事業の名称</t>
    <rPh sb="0" eb="2">
      <t>ジギョウ</t>
    </rPh>
    <rPh sb="3" eb="5">
      <t>メイショウ</t>
    </rPh>
    <phoneticPr fontId="2"/>
  </si>
  <si>
    <t>電話</t>
    <rPh sb="0" eb="2">
      <t>デンワ</t>
    </rPh>
    <phoneticPr fontId="2"/>
  </si>
  <si>
    <t>具体的な業務又は作業の内容</t>
    <rPh sb="0" eb="3">
      <t>グタイテキ</t>
    </rPh>
    <rPh sb="4" eb="6">
      <t>ギョウム</t>
    </rPh>
    <rPh sb="6" eb="7">
      <t>マタ</t>
    </rPh>
    <rPh sb="8" eb="10">
      <t>サギョウ</t>
    </rPh>
    <rPh sb="11" eb="13">
      <t>ナイヨウ</t>
    </rPh>
    <phoneticPr fontId="2"/>
  </si>
  <si>
    <t>受</t>
    <rPh sb="0" eb="1">
      <t>ウ</t>
    </rPh>
    <phoneticPr fontId="2"/>
  </si>
  <si>
    <t>名</t>
    <rPh sb="0" eb="1">
      <t>メイ</t>
    </rPh>
    <phoneticPr fontId="2"/>
  </si>
  <si>
    <t>事業の所在地</t>
    <rPh sb="0" eb="2">
      <t>ジギョウ</t>
    </rPh>
    <rPh sb="3" eb="6">
      <t>ショザイチ</t>
    </rPh>
    <phoneticPr fontId="2"/>
  </si>
  <si>
    <t>出</t>
    <rPh sb="0" eb="1">
      <t>デ</t>
    </rPh>
    <phoneticPr fontId="2"/>
  </si>
  <si>
    <t>区分</t>
    <rPh sb="0" eb="2">
      <t>クブン</t>
    </rPh>
    <phoneticPr fontId="2"/>
  </si>
  <si>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2"/>
  </si>
  <si>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2"/>
  </si>
  <si>
    <t>常用労働者のほか、 パート、アルバイトで雇用保険の資格のある人を含めます。</t>
    <rPh sb="0" eb="2">
      <t>ジョウヨウ</t>
    </rPh>
    <rPh sb="2" eb="5">
      <t>ロウドウシャ</t>
    </rPh>
    <rPh sb="20" eb="22">
      <t>コヨウ</t>
    </rPh>
    <rPh sb="22" eb="24">
      <t>ホケン</t>
    </rPh>
    <rPh sb="25" eb="27">
      <t>シカク</t>
    </rPh>
    <rPh sb="30" eb="31">
      <t>ヒト</t>
    </rPh>
    <rPh sb="32" eb="33">
      <t>フク</t>
    </rPh>
    <phoneticPr fontId="2"/>
  </si>
  <si>
    <t>実質的な役員報酬分を除きます。</t>
    <rPh sb="0" eb="3">
      <t>ジッシツテキ</t>
    </rPh>
    <rPh sb="4" eb="6">
      <t>ヤクイン</t>
    </rPh>
    <rPh sb="6" eb="8">
      <t>ホウシュウ</t>
    </rPh>
    <rPh sb="8" eb="9">
      <t>ブン</t>
    </rPh>
    <rPh sb="10" eb="11">
      <t>ノゾ</t>
    </rPh>
    <phoneticPr fontId="2"/>
  </si>
  <si>
    <t>(1)(2)以外の全ての労働者（パート、アルバイトで雇用保険の資格のない人）を記入してください。</t>
    <rPh sb="6" eb="8">
      <t>イガイ</t>
    </rPh>
    <rPh sb="9" eb="10">
      <t>スベ</t>
    </rPh>
    <rPh sb="12" eb="15">
      <t>ロウドウシャ</t>
    </rPh>
    <rPh sb="26" eb="28">
      <t>コヨウ</t>
    </rPh>
    <rPh sb="28" eb="30">
      <t>ホケン</t>
    </rPh>
    <rPh sb="31" eb="33">
      <t>シカク</t>
    </rPh>
    <rPh sb="36" eb="37">
      <t>ヒト</t>
    </rPh>
    <rPh sb="39" eb="41">
      <t>キニュウ</t>
    </rPh>
    <phoneticPr fontId="2"/>
  </si>
  <si>
    <t>　(5)
常用労働者、パート、アルバイトで雇用保険の資格のある人（日雇労働被保険者に支払った賃金を含む）</t>
    <rPh sb="5" eb="7">
      <t>ジョウヨウ</t>
    </rPh>
    <rPh sb="7" eb="10">
      <t>ロウドウシャ</t>
    </rPh>
    <rPh sb="21" eb="23">
      <t>コヨウ</t>
    </rPh>
    <rPh sb="23" eb="24">
      <t>ホ</t>
    </rPh>
    <rPh sb="24" eb="25">
      <t>ケン</t>
    </rPh>
    <rPh sb="26" eb="28">
      <t>シカク</t>
    </rPh>
    <rPh sb="31" eb="32">
      <t>ヒト</t>
    </rPh>
    <rPh sb="33" eb="35">
      <t>ヒヤト</t>
    </rPh>
    <rPh sb="35" eb="37">
      <t>ロウドウ</t>
    </rPh>
    <rPh sb="37" eb="38">
      <t>ヒ</t>
    </rPh>
    <rPh sb="38" eb="40">
      <t>ホケン</t>
    </rPh>
    <rPh sb="40" eb="41">
      <t>シャ</t>
    </rPh>
    <rPh sb="42" eb="44">
      <t>シハラ</t>
    </rPh>
    <rPh sb="46" eb="48">
      <t>チンギン</t>
    </rPh>
    <rPh sb="49" eb="50">
      <t>フク</t>
    </rPh>
    <phoneticPr fontId="2"/>
  </si>
  <si>
    <t>　(6)
役員で雇用保険の資格のある人（実質的な役員報酬分を除きます）</t>
    <rPh sb="5" eb="7">
      <t>ヤクイン</t>
    </rPh>
    <rPh sb="8" eb="10">
      <t>コヨウ</t>
    </rPh>
    <rPh sb="10" eb="12">
      <t>ホケン</t>
    </rPh>
    <rPh sb="13" eb="15">
      <t>シカク</t>
    </rPh>
    <rPh sb="18" eb="19">
      <t>ヒト</t>
    </rPh>
    <rPh sb="20" eb="23">
      <t>ジッシツテキ</t>
    </rPh>
    <rPh sb="24" eb="26">
      <t>ヤクイン</t>
    </rPh>
    <rPh sb="26" eb="28">
      <t>ホウシュウ</t>
    </rPh>
    <rPh sb="28" eb="29">
      <t>ブン</t>
    </rPh>
    <rPh sb="30" eb="31">
      <t>ノゾ</t>
    </rPh>
    <phoneticPr fontId="2"/>
  </si>
  <si>
    <t>令和</t>
    <rPh sb="0" eb="2">
      <t>レイワ</t>
    </rPh>
    <phoneticPr fontId="2"/>
  </si>
  <si>
    <t>令和4年度
前 期 計</t>
    <rPh sb="0" eb="1">
      <t>レイ</t>
    </rPh>
    <rPh sb="1" eb="2">
      <t>ワ</t>
    </rPh>
    <rPh sb="3" eb="4">
      <t>ネン</t>
    </rPh>
    <rPh sb="4" eb="5">
      <t>ド</t>
    </rPh>
    <rPh sb="6" eb="7">
      <t>マエ</t>
    </rPh>
    <rPh sb="8" eb="9">
      <t>キ</t>
    </rPh>
    <rPh sb="10" eb="11">
      <t>ケイ</t>
    </rPh>
    <phoneticPr fontId="2"/>
  </si>
  <si>
    <t>令和4年度
後 期 計</t>
    <rPh sb="0" eb="1">
      <t>レイ</t>
    </rPh>
    <rPh sb="1" eb="2">
      <t>ワ</t>
    </rPh>
    <rPh sb="3" eb="4">
      <t>ネン</t>
    </rPh>
    <rPh sb="4" eb="5">
      <t>ド</t>
    </rPh>
    <rPh sb="6" eb="7">
      <t>ゴ</t>
    </rPh>
    <rPh sb="8" eb="9">
      <t>キ</t>
    </rPh>
    <rPh sb="10" eb="11">
      <t>ケイ</t>
    </rPh>
    <phoneticPr fontId="2"/>
  </si>
  <si>
    <t>合　　計</t>
    <rPh sb="0" eb="1">
      <t>ゴウ</t>
    </rPh>
    <rPh sb="3" eb="4">
      <t>ケイ</t>
    </rPh>
    <phoneticPr fontId="2"/>
  </si>
  <si>
    <r>
      <t>・各月賃金締切日等の労働者数の合計（常時使用労働者数の場合は(９)、
 雇用保険被保険者数の場合は(１１)より転記）を記入し、12で除し、小数点
 以下を切り捨てた月平均人数を記入してください。</t>
    </r>
    <r>
      <rPr>
        <u/>
        <sz val="11"/>
        <rFont val="ＭＳ Ｐ明朝"/>
        <family val="1"/>
        <charset val="128"/>
      </rPr>
      <t>切り捨てた結果、0人と
 なる場合は</t>
    </r>
    <r>
      <rPr>
        <u val="double"/>
        <sz val="11"/>
        <rFont val="ＭＳ Ｐ明朝"/>
        <family val="1"/>
        <charset val="128"/>
      </rPr>
      <t>1人</t>
    </r>
    <r>
      <rPr>
        <u/>
        <sz val="11"/>
        <rFont val="ＭＳ Ｐ明朝"/>
        <family val="1"/>
        <charset val="128"/>
      </rPr>
      <t>としてください。</t>
    </r>
    <r>
      <rPr>
        <sz val="11"/>
        <rFont val="ＭＳ Ｐ明朝"/>
        <family val="1"/>
        <charset val="128"/>
      </rPr>
      <t xml:space="preserve">
・年度途中で保険関係が成立した事業については、保険関係成立以降の
 月数で除してください。</t>
    </r>
    <rPh sb="1" eb="3">
      <t>カクツキ</t>
    </rPh>
    <rPh sb="3" eb="5">
      <t>チンギン</t>
    </rPh>
    <rPh sb="5" eb="8">
      <t>シメキリビ</t>
    </rPh>
    <rPh sb="8" eb="9">
      <t>トウ</t>
    </rPh>
    <rPh sb="10" eb="13">
      <t>ロウドウシャ</t>
    </rPh>
    <rPh sb="13" eb="14">
      <t>スウ</t>
    </rPh>
    <rPh sb="15" eb="17">
      <t>ゴウケイ</t>
    </rPh>
    <rPh sb="27" eb="29">
      <t>バアイ</t>
    </rPh>
    <rPh sb="36" eb="38">
      <t>コヨウ</t>
    </rPh>
    <rPh sb="38" eb="40">
      <t>ホケン</t>
    </rPh>
    <rPh sb="40" eb="44">
      <t>ヒホケンシャ</t>
    </rPh>
    <rPh sb="44" eb="45">
      <t>スウ</t>
    </rPh>
    <rPh sb="46" eb="48">
      <t>バアイ</t>
    </rPh>
    <rPh sb="55" eb="57">
      <t>テンキ</t>
    </rPh>
    <rPh sb="59" eb="61">
      <t>キニュウ</t>
    </rPh>
    <rPh sb="66" eb="67">
      <t>ジョ</t>
    </rPh>
    <rPh sb="69" eb="72">
      <t>ショウスウテン</t>
    </rPh>
    <rPh sb="74" eb="76">
      <t>イカ</t>
    </rPh>
    <rPh sb="77" eb="78">
      <t>キ</t>
    </rPh>
    <rPh sb="79" eb="80">
      <t>ス</t>
    </rPh>
    <rPh sb="82" eb="83">
      <t>ツキ</t>
    </rPh>
    <rPh sb="83" eb="85">
      <t>ヘイキン</t>
    </rPh>
    <rPh sb="85" eb="87">
      <t>ニンズウ</t>
    </rPh>
    <rPh sb="88" eb="90">
      <t>キニュウ</t>
    </rPh>
    <phoneticPr fontId="2"/>
  </si>
  <si>
    <t>（備考）　　　役員で労働者扱いの人の詳細</t>
    <phoneticPr fontId="2"/>
  </si>
  <si>
    <t>氏　名</t>
    <rPh sb="0" eb="1">
      <t>シ</t>
    </rPh>
    <rPh sb="2" eb="3">
      <t>メイ</t>
    </rPh>
    <phoneticPr fontId="2"/>
  </si>
  <si>
    <t>役　職</t>
    <rPh sb="0" eb="1">
      <t>エキ</t>
    </rPh>
    <rPh sb="2" eb="3">
      <t>ショク</t>
    </rPh>
    <phoneticPr fontId="2"/>
  </si>
  <si>
    <t>雇用保険の資格</t>
    <rPh sb="0" eb="2">
      <t>コヨウ</t>
    </rPh>
    <rPh sb="2" eb="4">
      <t>ホケン</t>
    </rPh>
    <rPh sb="5" eb="7">
      <t>シカク</t>
    </rPh>
    <phoneticPr fontId="2"/>
  </si>
  <si>
    <t>常時使用労働者数
（労災保険対象者数）</t>
    <phoneticPr fontId="2"/>
  </si>
  <si>
    <t>÷12＝</t>
    <phoneticPr fontId="2"/>
  </si>
  <si>
    <t>申告書④欄 へ転記</t>
    <phoneticPr fontId="2"/>
  </si>
  <si>
    <t>雇用保険被保険者数</t>
    <phoneticPr fontId="2"/>
  </si>
  <si>
    <t>(11)の合計人数</t>
    <phoneticPr fontId="2"/>
  </si>
  <si>
    <t>申告書⑤ 欄へ転記</t>
    <phoneticPr fontId="2"/>
  </si>
  <si>
    <t>有　・　無</t>
    <rPh sb="0" eb="1">
      <t>ア</t>
    </rPh>
    <rPh sb="4" eb="5">
      <t>ナ</t>
    </rPh>
    <phoneticPr fontId="2"/>
  </si>
  <si>
    <t>・船きょ、船舶、岸壁、波止場、停車場又は倉庫における貨物取扱の事業においては、常時使用労働者数は令和4年度中の1日平均使用
 労働者数を記入してください。（令和4年度に使用した延労働者数/令和4年度における所定労働日数）</t>
    <phoneticPr fontId="2"/>
  </si>
  <si>
    <t>《　令和４年度　確定保険料算定内訳　》</t>
    <rPh sb="2" eb="4">
      <t>レイワ</t>
    </rPh>
    <rPh sb="5" eb="7">
      <t>ネンド</t>
    </rPh>
    <rPh sb="15" eb="17">
      <t>ウチワケ</t>
    </rPh>
    <phoneticPr fontId="2"/>
  </si>
  <si>
    <t>労災保険分</t>
    <rPh sb="0" eb="1">
      <t>ロウ</t>
    </rPh>
    <rPh sb="1" eb="2">
      <t>サイ</t>
    </rPh>
    <rPh sb="2" eb="3">
      <t>タモツ</t>
    </rPh>
    <rPh sb="3" eb="4">
      <t>ケン</t>
    </rPh>
    <rPh sb="4" eb="5">
      <t>フン</t>
    </rPh>
    <phoneticPr fontId="2"/>
  </si>
  <si>
    <t>算定期間</t>
    <rPh sb="0" eb="2">
      <t>サンテイ</t>
    </rPh>
    <rPh sb="2" eb="4">
      <t>キカン</t>
    </rPh>
    <phoneticPr fontId="104"/>
  </si>
  <si>
    <t>令和　　4　　年　　4　　月　　1　　日　　から　　令和　　5　　年　　3　　月　　31　　日　　まで</t>
    <rPh sb="0" eb="2">
      <t>レイワ</t>
    </rPh>
    <rPh sb="7" eb="8">
      <t>ネン</t>
    </rPh>
    <rPh sb="13" eb="14">
      <t>ガツ</t>
    </rPh>
    <rPh sb="19" eb="20">
      <t>ニチ</t>
    </rPh>
    <rPh sb="26" eb="28">
      <t>レイワ</t>
    </rPh>
    <rPh sb="33" eb="34">
      <t>ネン</t>
    </rPh>
    <rPh sb="39" eb="40">
      <t>ガツ</t>
    </rPh>
    <rPh sb="46" eb="47">
      <t>ニチ</t>
    </rPh>
    <phoneticPr fontId="2"/>
  </si>
  <si>
    <t>①　保　険　料　算　定　基　礎　額</t>
    <rPh sb="2" eb="3">
      <t>タモツ</t>
    </rPh>
    <rPh sb="4" eb="5">
      <t>ケン</t>
    </rPh>
    <rPh sb="6" eb="7">
      <t>リョウ</t>
    </rPh>
    <rPh sb="8" eb="9">
      <t>サン</t>
    </rPh>
    <rPh sb="10" eb="11">
      <t>サダム</t>
    </rPh>
    <rPh sb="12" eb="13">
      <t>モト</t>
    </rPh>
    <rPh sb="14" eb="15">
      <t>イシズエ</t>
    </rPh>
    <rPh sb="16" eb="17">
      <t>ガク</t>
    </rPh>
    <phoneticPr fontId="104"/>
  </si>
  <si>
    <t>② 保 険 料 率</t>
    <rPh sb="2" eb="3">
      <t>タモツ</t>
    </rPh>
    <rPh sb="4" eb="5">
      <t>ケン</t>
    </rPh>
    <rPh sb="6" eb="7">
      <t>リョウ</t>
    </rPh>
    <rPh sb="8" eb="9">
      <t>リツ</t>
    </rPh>
    <phoneticPr fontId="104"/>
  </si>
  <si>
    <t>③確定保険料額（その１）</t>
    <rPh sb="1" eb="3">
      <t>カクテイ</t>
    </rPh>
    <rPh sb="3" eb="6">
      <t>ホケンリョウ</t>
    </rPh>
    <rPh sb="6" eb="7">
      <t>ガク</t>
    </rPh>
    <phoneticPr fontId="2"/>
  </si>
  <si>
    <t>④ 確 定 保 険 料 額 （ そ の ２ ）</t>
    <rPh sb="2" eb="3">
      <t>アキラ</t>
    </rPh>
    <rPh sb="4" eb="5">
      <t>サダム</t>
    </rPh>
    <rPh sb="6" eb="7">
      <t>タモツ</t>
    </rPh>
    <rPh sb="8" eb="9">
      <t>ケン</t>
    </rPh>
    <rPh sb="10" eb="11">
      <t>リョウ</t>
    </rPh>
    <rPh sb="12" eb="13">
      <t>ガク</t>
    </rPh>
    <phoneticPr fontId="104"/>
  </si>
  <si>
    <t>(ｲ) (10-1)、千円未満端数切り捨て</t>
    <rPh sb="11" eb="12">
      <t>セン</t>
    </rPh>
    <rPh sb="12" eb="15">
      <t>エンミマン</t>
    </rPh>
    <rPh sb="15" eb="17">
      <t>ハスウ</t>
    </rPh>
    <rPh sb="17" eb="18">
      <t>キ</t>
    </rPh>
    <rPh sb="19" eb="20">
      <t>ス</t>
    </rPh>
    <phoneticPr fontId="2"/>
  </si>
  <si>
    <t>(ﾍ) (12-1)、千円未満端数切り捨て</t>
    <phoneticPr fontId="2"/>
  </si>
  <si>
    <t>(ﾁ) 1000分の</t>
    <phoneticPr fontId="2"/>
  </si>
  <si>
    <t>申告書㉜欄（イ） へ転記</t>
    <rPh sb="0" eb="3">
      <t>シンコクショ</t>
    </rPh>
    <rPh sb="4" eb="5">
      <t>ラン</t>
    </rPh>
    <rPh sb="10" eb="12">
      <t>テンキ</t>
    </rPh>
    <phoneticPr fontId="2"/>
  </si>
  <si>
    <t>申告書㉜欄（ニ） へ転記</t>
    <rPh sb="0" eb="3">
      <t>シンコクショ</t>
    </rPh>
    <rPh sb="4" eb="5">
      <t>ラン</t>
    </rPh>
    <rPh sb="10" eb="12">
      <t>テンキ</t>
    </rPh>
    <phoneticPr fontId="2"/>
  </si>
  <si>
    <t>申告書㉜欄（ヘ） へ転記</t>
    <phoneticPr fontId="2"/>
  </si>
  <si>
    <t>申告書㉜欄（ヌ） へ転記</t>
    <phoneticPr fontId="2"/>
  </si>
  <si>
    <t>(ﾛ) (10-2)、千円未満端数切り捨て</t>
    <phoneticPr fontId="2"/>
  </si>
  <si>
    <t>(ﾄ) (12-2)、千円未満端数切り捨て</t>
    <phoneticPr fontId="2"/>
  </si>
  <si>
    <t>(ﾘ) 1000分の</t>
    <phoneticPr fontId="2"/>
  </si>
  <si>
    <t>申告書㉜欄（ロ） へ転記</t>
    <rPh sb="0" eb="3">
      <t>シンコクショ</t>
    </rPh>
    <rPh sb="4" eb="5">
      <t>ラン</t>
    </rPh>
    <rPh sb="10" eb="12">
      <t>テンキ</t>
    </rPh>
    <phoneticPr fontId="2"/>
  </si>
  <si>
    <t>申告書㉜欄（ホ） へ転記</t>
    <rPh sb="0" eb="3">
      <t>シンコクショ</t>
    </rPh>
    <rPh sb="4" eb="5">
      <t>ラン</t>
    </rPh>
    <rPh sb="10" eb="12">
      <t>テンキ</t>
    </rPh>
    <phoneticPr fontId="2"/>
  </si>
  <si>
    <t>申告書㉜欄（ト） へ転記</t>
    <phoneticPr fontId="2"/>
  </si>
  <si>
    <t>申告書㉜欄（ル） へ転記</t>
    <phoneticPr fontId="2"/>
  </si>
  <si>
    <t>合　　　計　</t>
    <rPh sb="0" eb="1">
      <t>ゴウ</t>
    </rPh>
    <rPh sb="4" eb="5">
      <t>ケイ</t>
    </rPh>
    <phoneticPr fontId="2"/>
  </si>
  <si>
    <t>(ｲ)+(ﾛ)</t>
    <phoneticPr fontId="2"/>
  </si>
  <si>
    <t>(ｦ) (ﾆ)+(ﾎ)の端数処理　注意参照</t>
    <rPh sb="12" eb="14">
      <t>ハスウ</t>
    </rPh>
    <rPh sb="14" eb="16">
      <t>ショリ</t>
    </rPh>
    <rPh sb="17" eb="19">
      <t>チュウイ</t>
    </rPh>
    <rPh sb="19" eb="21">
      <t>サンショウ</t>
    </rPh>
    <phoneticPr fontId="2"/>
  </si>
  <si>
    <t>合　　　計</t>
    <phoneticPr fontId="2"/>
  </si>
  <si>
    <t>(ﾍ)+(ﾄ)</t>
    <phoneticPr fontId="2"/>
  </si>
  <si>
    <t>(ﾜ) (ﾇ)+(ﾙ)の端数処理　注意参照</t>
    <rPh sb="12" eb="14">
      <t>ハスウ</t>
    </rPh>
    <rPh sb="14" eb="16">
      <t>ショリ</t>
    </rPh>
    <rPh sb="17" eb="19">
      <t>チュウイ</t>
    </rPh>
    <rPh sb="19" eb="21">
      <t>サンショウ</t>
    </rPh>
    <phoneticPr fontId="2"/>
  </si>
  <si>
    <t>申告書㉜欄(イ)+（ロ）と⑧欄(ロ)へ転記</t>
    <rPh sb="14" eb="15">
      <t>ラン</t>
    </rPh>
    <phoneticPr fontId="2"/>
  </si>
  <si>
    <t>申告書㉜欄(ニ)+（ホ）へ転記</t>
    <phoneticPr fontId="2"/>
  </si>
  <si>
    <t>申告書⑩欄(ホ）へ転記</t>
    <phoneticPr fontId="2"/>
  </si>
  <si>
    <t>申告書㉜欄(ヘ)+（ト）と⑧欄(ホ)へ転記</t>
    <phoneticPr fontId="2"/>
  </si>
  <si>
    <t>申告書㉜欄(ヌ)+（ル）へ転記</t>
    <phoneticPr fontId="2"/>
  </si>
  <si>
    <t>【記入上の注意】</t>
    <rPh sb="1" eb="3">
      <t>キニュウ</t>
    </rPh>
    <rPh sb="3" eb="4">
      <t>ジョウ</t>
    </rPh>
    <rPh sb="5" eb="7">
      <t>チュウイ</t>
    </rPh>
    <phoneticPr fontId="2"/>
  </si>
  <si>
    <t>②欄　【労災保険分】令和4年度労災保険率（またはメリット料率）を(ﾊ)に記入してください。
　　　　【雇用保険分】適用期間（前期・後期）に該当する雇用保険率を(ﾁ)、(ﾘ)に記入してください。</t>
    <rPh sb="62" eb="64">
      <t>ゼンキ</t>
    </rPh>
    <rPh sb="65" eb="67">
      <t>コウキ</t>
    </rPh>
    <rPh sb="69" eb="71">
      <t>ガイトウ</t>
    </rPh>
    <phoneticPr fontId="2"/>
  </si>
  <si>
    <r>
      <t xml:space="preserve">労災保険分の算定基礎額
</t>
    </r>
    <r>
      <rPr>
        <b/>
        <sz val="12"/>
        <rFont val="ＭＳ Ｐ明朝"/>
        <family val="1"/>
        <charset val="128"/>
      </rPr>
      <t>(二元適用事業のみ記入)</t>
    </r>
    <rPh sb="0" eb="2">
      <t>ロウサイ</t>
    </rPh>
    <rPh sb="2" eb="4">
      <t>ホケン</t>
    </rPh>
    <rPh sb="4" eb="5">
      <t>ブン</t>
    </rPh>
    <rPh sb="6" eb="8">
      <t>サンテイ</t>
    </rPh>
    <rPh sb="8" eb="10">
      <t>キソ</t>
    </rPh>
    <rPh sb="10" eb="11">
      <t>ガク</t>
    </rPh>
    <rPh sb="13" eb="15">
      <t>ニゲン</t>
    </rPh>
    <rPh sb="15" eb="17">
      <t>テキヨウ</t>
    </rPh>
    <rPh sb="17" eb="19">
      <t>ジギョウ</t>
    </rPh>
    <rPh sb="21" eb="23">
      <t>キニュウ</t>
    </rPh>
    <phoneticPr fontId="2"/>
  </si>
  <si>
    <t>(10)の合計額の千円未満を切り捨てた額</t>
    <rPh sb="5" eb="7">
      <t>ゴウケイ</t>
    </rPh>
    <rPh sb="7" eb="8">
      <t>ガク</t>
    </rPh>
    <rPh sb="9" eb="10">
      <t>セン</t>
    </rPh>
    <rPh sb="10" eb="13">
      <t>エンミマン</t>
    </rPh>
    <rPh sb="14" eb="15">
      <t>キ</t>
    </rPh>
    <rPh sb="16" eb="17">
      <t>ス</t>
    </rPh>
    <rPh sb="19" eb="20">
      <t>ガク</t>
    </rPh>
    <phoneticPr fontId="2"/>
  </si>
  <si>
    <r>
      <t xml:space="preserve">一般拠出金の算定基礎額
</t>
    </r>
    <r>
      <rPr>
        <b/>
        <sz val="12"/>
        <rFont val="ＭＳ Ｐ明朝"/>
        <family val="1"/>
        <charset val="128"/>
      </rPr>
      <t>(労災保険関係が成立している
全ての事業が記入)</t>
    </r>
    <rPh sb="0" eb="2">
      <t>イッパン</t>
    </rPh>
    <rPh sb="2" eb="5">
      <t>キョシュツキン</t>
    </rPh>
    <rPh sb="6" eb="8">
      <t>サンテイ</t>
    </rPh>
    <rPh sb="8" eb="10">
      <t>キソ</t>
    </rPh>
    <rPh sb="10" eb="11">
      <t>ガク</t>
    </rPh>
    <rPh sb="13" eb="15">
      <t>ロウサイ</t>
    </rPh>
    <rPh sb="15" eb="17">
      <t>ホケン</t>
    </rPh>
    <rPh sb="17" eb="19">
      <t>カンケイ</t>
    </rPh>
    <rPh sb="20" eb="22">
      <t>セイリツ</t>
    </rPh>
    <rPh sb="27" eb="28">
      <t>スベ</t>
    </rPh>
    <rPh sb="30" eb="32">
      <t>ジギョウ</t>
    </rPh>
    <rPh sb="33" eb="35">
      <t>キニュウ</t>
    </rPh>
    <phoneticPr fontId="2"/>
  </si>
  <si>
    <t>電話番号</t>
    <rPh sb="0" eb="4">
      <t>デンワバンゴウ</t>
    </rPh>
    <phoneticPr fontId="2"/>
  </si>
  <si>
    <t>（</t>
    <phoneticPr fontId="2"/>
  </si>
  <si>
    <t>）</t>
    <phoneticPr fontId="2"/>
  </si>
  <si>
    <t>ー</t>
    <phoneticPr fontId="2"/>
  </si>
  <si>
    <t>代表取締役　○○ ○○</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</si>
  <si>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</si>
  <si>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</si>
  <si>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</si>
  <si>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</si>
  <si>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</si>
  <si>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</si>
  <si>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</si>
  <si>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</si>
  <si>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</si>
  <si>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</si>
  <si>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</si>
  <si>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</si>
  <si>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</si>
  <si>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</si>
  <si>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</si>
  <si>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</si>
  <si>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</si>
  <si>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</si>
  <si>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</si>
  <si>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</si>
  <si>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</si>
  <si>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</si>
  <si>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</si>
  <si>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</si>
  <si>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</si>
  <si>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</si>
  <si>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</si>
  <si>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</si>
  <si>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t>なお、⑤及び⑥については、①～④の入力結果により、入力が必要となった場合にのみ</t>
    <rPh sb="4" eb="5">
      <t>オヨ</t>
    </rPh>
    <phoneticPr fontId="104"/>
  </si>
  <si>
    <t>色のついた欄（①～⑥の6箇所）について、以下の順番等で入力してください。</t>
    <rPh sb="12" eb="14">
      <t>カショ</t>
    </rPh>
    <rPh sb="20" eb="22">
      <t>イカ</t>
    </rPh>
    <rPh sb="23" eb="25">
      <t>ジュンバン</t>
    </rPh>
    <rPh sb="25" eb="26">
      <t>トウ</t>
    </rPh>
    <rPh sb="27" eb="29">
      <t>ニュウリョク</t>
    </rPh>
    <phoneticPr fontId="2"/>
  </si>
  <si>
    <t>　ので、分納を希望する場合は④欄について「３」を入力してください。</t>
    <phoneticPr fontId="104"/>
  </si>
  <si>
    <r>
      <t>　・③</t>
    </r>
    <r>
      <rPr>
        <b/>
        <u/>
        <sz val="15"/>
        <rFont val="ＭＳ Ｐ明朝"/>
        <family val="1"/>
        <charset val="128"/>
      </rPr>
      <t>欄に入力した額が確定労働保険料（申告書の⑩の（イ）欄）の額を上回る場合</t>
    </r>
    <r>
      <rPr>
        <b/>
        <sz val="15"/>
        <rFont val="ＭＳ Ｐ明朝"/>
        <family val="1"/>
        <charset val="128"/>
      </rPr>
      <t>は、⑥欄のプルダウンから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</si>
  <si>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t>　また、⑤欄について、「充当を優先（残額は還付）」を選択した場合は、⑥欄のプルダウンから希望する処理を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</si>
  <si>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なお、⑤欄について、「充当しない（全額を還付）」を選択した場合は、⑥欄は空欄のままとしてください。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</si>
  <si>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r>
      <t>　・③</t>
    </r>
    <r>
      <rPr>
        <b/>
        <u/>
        <sz val="15"/>
        <rFont val="ＭＳ Ｐ明朝"/>
        <family val="1"/>
        <charset val="128"/>
      </rPr>
      <t>欄に入力した額が確定労働保険料（申告書の⑩の（イ）欄）の額と同額又は下回る場合</t>
    </r>
    <r>
      <rPr>
        <b/>
        <sz val="15"/>
        <rFont val="ＭＳ Ｐ明朝"/>
        <family val="1"/>
        <charset val="128"/>
      </rPr>
      <t>は、⑤欄及び⑥欄</t>
    </r>
    <rPh sb="46" eb="47">
      <t>オヨ</t>
    </rPh>
    <rPh sb="49" eb="50">
      <t>ラン</t>
    </rPh>
    <phoneticPr fontId="104"/>
  </si>
  <si>
    <t>令和４年度確定保険料算定内訳</t>
    <rPh sb="0" eb="2">
      <t>レイワ</t>
    </rPh>
    <rPh sb="3" eb="5">
      <t>ネンド</t>
    </rPh>
    <rPh sb="5" eb="10">
      <t>カクテイホケンリョウ</t>
    </rPh>
    <rPh sb="10" eb="14">
      <t>サンテイウチワケ</t>
    </rPh>
    <phoneticPr fontId="2"/>
  </si>
  <si>
    <t>・「①保険料算定基礎額」の（イ）、（ロ）及び（ヘ）、（ト）は、「確定保険料算定基礎賃金集計表」が</t>
    <rPh sb="20" eb="21">
      <t>オヨ</t>
    </rPh>
    <phoneticPr fontId="2"/>
  </si>
  <si>
    <t>　正しく入力されていれば、自動で数値が入力されます。</t>
    <phoneticPr fontId="2"/>
  </si>
  <si>
    <t>・「②保険料率」の（ハ）に、適用期間中の労災保険率を入力してください。</t>
    <rPh sb="20" eb="22">
      <t>ロウサイ</t>
    </rPh>
    <phoneticPr fontId="2"/>
  </si>
  <si>
    <t>・「②保険料率」の（チ）、（リ）に、適用期間中の雇用保険率を入力してください。</t>
    <rPh sb="24" eb="26">
      <t>コヨウ</t>
    </rPh>
    <phoneticPr fontId="2"/>
  </si>
  <si>
    <t>　令和４年度においては、年度途中で雇用保険率が変更されたため、前期と後期にわけた適用期間ごとに</t>
    <rPh sb="31" eb="33">
      <t>ゼンキ</t>
    </rPh>
    <rPh sb="34" eb="36">
      <t>コウキ</t>
    </rPh>
    <phoneticPr fontId="2"/>
  </si>
  <si>
    <t>労災保険分、雇用保険分の確定保険料を算定する必要があります。</t>
    <rPh sb="0" eb="2">
      <t>ロウサイ</t>
    </rPh>
    <rPh sb="2" eb="5">
      <t>ホケンブン</t>
    </rPh>
    <rPh sb="6" eb="11">
      <t>コヨウホケンブン</t>
    </rPh>
    <rPh sb="12" eb="14">
      <t>カクテイ</t>
    </rPh>
    <phoneticPr fontId="2"/>
  </si>
  <si>
    <t>・「⑬保険料率」の（ホ）については、この欄をクリックすると表示される▼を</t>
    <phoneticPr fontId="2"/>
  </si>
  <si>
    <t>「⑨保険料・一般拠出金率」の（ロ）、（ホ）に労災保険率、雇用保険率を入力する必要はありません。</t>
    <rPh sb="22" eb="24">
      <t>ロウサイ</t>
    </rPh>
    <rPh sb="28" eb="33">
      <t>コヨウホケンリツ</t>
    </rPh>
    <phoneticPr fontId="2"/>
  </si>
  <si>
    <t>「⑬保険料率」の（ロ）及び（ホ）に、申告書に印字されている労災保険率、雇用保険率を</t>
    <rPh sb="2" eb="5">
      <t>ホケンリョウ</t>
    </rPh>
    <rPh sb="5" eb="6">
      <t>オヨ</t>
    </rPh>
    <rPh sb="12" eb="15">
      <t>シンコクショ</t>
    </rPh>
    <rPh sb="16" eb="18">
      <t>インジ</t>
    </rPh>
    <phoneticPr fontId="2"/>
  </si>
  <si>
    <t>入力してください。</t>
  </si>
  <si>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</si>
  <si>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</si>
  <si>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</si>
  <si>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</si>
  <si>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○「⑨保険料・一般拠出金率（へ）」</t>
    <rPh sb="3" eb="6">
      <t>ホケンリョウ</t>
    </rPh>
    <rPh sb="7" eb="9">
      <t>イッパン</t>
    </rPh>
    <rPh sb="9" eb="12">
      <t>キョシュツキン</t>
    </rPh>
    <rPh sb="12" eb="13">
      <t>リツ</t>
    </rPh>
    <phoneticPr fontId="2"/>
  </si>
  <si>
    <t>　一般拠出金率が表示されます。納付が不要な場合は表示されません。</t>
    <rPh sb="1" eb="6">
      <t>イッパンキョシュツキン</t>
    </rPh>
    <rPh sb="6" eb="7">
      <t>リツ</t>
    </rPh>
    <rPh sb="8" eb="10">
      <t>ヒョウジ</t>
    </rPh>
    <phoneticPr fontId="2"/>
  </si>
  <si>
    <t>　「令和４年度　確定保険料算定内訳」で計算した賃金総額が表示されます。</t>
    <rPh sb="19" eb="21">
      <t>ケイサン</t>
    </rPh>
    <rPh sb="23" eb="25">
      <t>チンギン</t>
    </rPh>
    <rPh sb="25" eb="27">
      <t>ソウガク</t>
    </rPh>
    <rPh sb="28" eb="30">
      <t>ヒョウジ</t>
    </rPh>
    <phoneticPr fontId="2"/>
  </si>
  <si>
    <t>　労働保険料（項１２）、労災保険分（項１４）及び雇用保険分（項１９）については、</t>
    <rPh sb="1" eb="6">
      <t>ロウドウホケンリョウ</t>
    </rPh>
    <rPh sb="7" eb="8">
      <t>コウ</t>
    </rPh>
    <phoneticPr fontId="2"/>
  </si>
  <si>
    <t>「令和４年度　確定保険料算定内訳」で計算した確定保険料額が表示されます。</t>
    <phoneticPr fontId="2"/>
  </si>
  <si>
    <r>
      <t xml:space="preserve">  </t>
    </r>
    <r>
      <rPr>
        <u/>
        <sz val="11"/>
        <color theme="1"/>
        <rFont val="HG丸ｺﾞｼｯｸM-PRO"/>
        <family val="3"/>
        <charset val="128"/>
      </rPr>
      <t>令和４年度　確定保険料算定内訳」</t>
    </r>
    <r>
      <rPr>
        <sz val="11"/>
        <color theme="1"/>
        <rFont val="HG丸ｺﾞｼｯｸM-PRO"/>
        <family val="3"/>
        <charset val="128"/>
      </rPr>
      <t>が作成できます。</t>
    </r>
    <phoneticPr fontId="2"/>
  </si>
  <si>
    <r>
      <t>⑦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rPh sb="16" eb="17">
      <t>ガツ</t>
    </rPh>
    <rPh sb="19" eb="20">
      <t>ニチ</t>
    </rPh>
    <phoneticPr fontId="2"/>
  </si>
  <si>
    <t>府県労働局、労働基準監督署のいずれかに提出する。</t>
    <phoneticPr fontId="2"/>
  </si>
  <si>
    <t>保険料・拠出金を添えて、金融機関（一部を除く全国の銀行、信用金庫や郵便局）、管轄の都道</t>
    <rPh sb="4" eb="7">
      <t>キョシュツキン</t>
    </rPh>
    <phoneticPr fontId="2"/>
  </si>
  <si>
    <t>７．「令和４年度　確定保険料・一般拠出金算定基礎賃金集計表」の作成</t>
    <rPh sb="3" eb="5">
      <t>レイワ</t>
    </rPh>
    <rPh sb="6" eb="8">
      <t>ネンド</t>
    </rPh>
    <rPh sb="9" eb="11">
      <t>カクテイ</t>
    </rPh>
    <rPh sb="11" eb="14">
      <t>ホケンリョウ</t>
    </rPh>
    <rPh sb="15" eb="17">
      <t>イッパン</t>
    </rPh>
    <rPh sb="17" eb="20">
      <t>キョシュツキン</t>
    </rPh>
    <rPh sb="20" eb="22">
      <t>サンテイ</t>
    </rPh>
    <rPh sb="22" eb="24">
      <t>キソ</t>
    </rPh>
    <rPh sb="24" eb="26">
      <t>チンギン</t>
    </rPh>
    <rPh sb="26" eb="28">
      <t>シュウケイ</t>
    </rPh>
    <rPh sb="28" eb="29">
      <t>ヒョウ</t>
    </rPh>
    <rPh sb="31" eb="33">
      <t>サクセイ</t>
    </rPh>
    <phoneticPr fontId="2"/>
  </si>
  <si>
    <t>８．「令和４年度　確定保険料算定内訳」の作成</t>
    <rPh sb="3" eb="5">
      <t>レイワ</t>
    </rPh>
    <rPh sb="6" eb="8">
      <t>ネンド</t>
    </rPh>
    <rPh sb="9" eb="11">
      <t>カクテイ</t>
    </rPh>
    <rPh sb="11" eb="14">
      <t>ホケンリョウ</t>
    </rPh>
    <rPh sb="14" eb="16">
      <t>サンテイ</t>
    </rPh>
    <rPh sb="16" eb="18">
      <t>ウチワケ</t>
    </rPh>
    <phoneticPr fontId="2"/>
  </si>
  <si>
    <t>(f)</t>
  </si>
  <si>
    <t>(i) (a)×(f)</t>
  </si>
  <si>
    <t>(b) 千円未満端数切り捨て</t>
  </si>
  <si>
    <t>(j) (b)×(f)</t>
  </si>
  <si>
    <t>(i)＋(j)</t>
  </si>
  <si>
    <t>(g)</t>
  </si>
  <si>
    <t>(k)　(c)×(g)</t>
  </si>
  <si>
    <t>(h)</t>
  </si>
  <si>
    <t>(l)　(d)×(h)</t>
  </si>
  <si>
    <t>(c)＋(d)</t>
  </si>
  <si>
    <t>(k)＋(l)</t>
  </si>
  <si>
    <t>⇒申告書⑩欄（ロ）へ転記</t>
  </si>
  <si>
    <t>⇒申告書⑩欄（ホ）へ転記</t>
  </si>
  <si>
    <t>(m)＋(n)</t>
  </si>
  <si>
    <t>⇒申告書⑩欄（イ）へ転記</t>
  </si>
  <si>
    <t>(o)＋(p)</t>
  </si>
  <si>
    <t>(q)＋(r)</t>
  </si>
  <si>
    <t>令和４年度　労働保険　確定保険料算定内訳</t>
  </si>
  <si>
    <t>令和４年度の確定保険料内訳を下記のとおり報告します。</t>
  </si>
  <si>
    <t>労働保険
番号</t>
  </si>
  <si>
    <t>都道
府県</t>
  </si>
  <si>
    <t>所掌</t>
  </si>
  <si>
    <t>管　轄　</t>
  </si>
  <si>
    <t>基　幹　番　号</t>
  </si>
  <si>
    <t>枝番号</t>
  </si>
  <si>
    <t>－</t>
  </si>
  <si>
    <t>区分（適用期間）</t>
  </si>
  <si>
    <t>算定期間</t>
  </si>
  <si>
    <t>年</t>
  </si>
  <si>
    <t>月</t>
  </si>
  <si>
    <t>日</t>
  </si>
  <si>
    <t>～</t>
  </si>
  <si>
    <t>※保険料算定基礎額</t>
  </si>
  <si>
    <t>保険料率</t>
  </si>
  <si>
    <t>確定保険料額（その１）</t>
  </si>
  <si>
    <t>【労災保険分】
・左欄の適用期間中に使用した労働
  者に係る賃金総額を(a)、(b)に記入
【雇用保険分】
・左欄の適用期間中に使用した雇用
  保険適用者に係る賃金総額を(c)、
  (d)に記入</t>
  </si>
  <si>
    <t>労災保険分</t>
  </si>
  <si>
    <t>令和4年4月1日
～
令和4年9月30日</t>
  </si>
  <si>
    <t>(a) 千円未満端数切り捨て</t>
  </si>
  <si>
    <t>1000分の</t>
  </si>
  <si>
    <t xml:space="preserve"> 一円未満の端数は切り捨てない　</t>
  </si>
  <si>
    <t xml:space="preserve"> 千円</t>
  </si>
  <si>
    <t xml:space="preserve"> 円</t>
  </si>
  <si>
    <t>労災保険分
（計）</t>
  </si>
  <si>
    <t>(a)＋(b)</t>
  </si>
  <si>
    <t>一円未満の端数は切り捨てない</t>
  </si>
  <si>
    <t>⇒申告書⑧欄（ロ）へ転記</t>
  </si>
  <si>
    <t>●</t>
  </si>
  <si>
    <t>雇用保険分</t>
  </si>
  <si>
    <t>(c) 千円未満端数切り捨て</t>
  </si>
  <si>
    <t>(d) 千円未満端数切り捨て</t>
  </si>
  <si>
    <t>雇用保険分
（計）</t>
  </si>
  <si>
    <t>⇒申告書⑧欄（ホ）へ転記</t>
  </si>
  <si>
    <t>▲</t>
  </si>
  <si>
    <t>確定保険料額（その２）</t>
  </si>
  <si>
    <t>(a)=(c)
かつ
(b)=(d)
でない場合</t>
  </si>
  <si>
    <t>(m) ●から転記、転記の際一円未満端数切り捨て</t>
  </si>
  <si>
    <t>(n) ▲から転記、転記の際一円未満端数切り捨て</t>
  </si>
  <si>
    <t>★が一円未満</t>
  </si>
  <si>
    <t>(o) ●から転記、転記の際一円未満端数切り捨て</t>
  </si>
  <si>
    <t>(p) ▲から転記、転記の際一円未満端数切り捨て</t>
  </si>
  <si>
    <t>(a)=(c)
かつ
(b)=(d)
の場合</t>
  </si>
  <si>
    <t>(A) ●の小数点以下</t>
  </si>
  <si>
    <t>(B) ▲の小数点以下</t>
  </si>
  <si>
    <t>★が一円以上</t>
  </si>
  <si>
    <t>(q) ●から転記、転記の際一円未満端数切り上げ</t>
  </si>
  <si>
    <t>(A)＋(B)</t>
  </si>
  <si>
    <t>★</t>
  </si>
  <si>
    <t>(r) ▲から転記、転記の際一円未満端数切り捨て</t>
  </si>
  <si>
    <r>
      <t>(5) 「(参考)e-Govイメージ（保険料算定内訳）」</t>
    </r>
    <r>
      <rPr>
        <sz val="11"/>
        <rFont val="HG丸ｺﾞｼｯｸM-PRO"/>
        <family val="3"/>
        <charset val="128"/>
      </rPr>
      <t>…シート見出しの色</t>
    </r>
    <r>
      <rPr>
        <sz val="11"/>
        <color rgb="FFFFC000"/>
        <rFont val="HG丸ｺﾞｼｯｸM-PRO"/>
        <family val="3"/>
        <charset val="128"/>
      </rPr>
      <t>【黄色】</t>
    </r>
    <rPh sb="38" eb="40">
      <t>キイロ</t>
    </rPh>
    <phoneticPr fontId="2"/>
  </si>
  <si>
    <t>参考として、電子申請を行う際のe-Govシステム上の申請書の入力画面のイメージが表示されます。　</t>
    <rPh sb="26" eb="29">
      <t>シンセイショ</t>
    </rPh>
    <phoneticPr fontId="2"/>
  </si>
  <si>
    <t>参考として、電子申請を行う際のe-Govシステム上の保険料算定内訳の入力画面のイメージが</t>
    <rPh sb="26" eb="33">
      <t>ホケンリョウサンテイウチワケ</t>
    </rPh>
    <rPh sb="34" eb="36">
      <t>ニュウリョク</t>
    </rPh>
    <phoneticPr fontId="2"/>
  </si>
  <si>
    <t>表示されます。</t>
    <phoneticPr fontId="2"/>
  </si>
  <si>
    <r>
      <t>(2) 申告書記載額の計算に使用する</t>
    </r>
    <r>
      <rPr>
        <u/>
        <sz val="11"/>
        <color indexed="8"/>
        <rFont val="HG丸ｺﾞｼｯｸM-PRO"/>
        <family val="3"/>
        <charset val="128"/>
      </rPr>
      <t>「令和４年度　確定保険料・一般拠出金算定基礎賃金集計表</t>
    </r>
    <r>
      <rPr>
        <sz val="11"/>
        <color indexed="8"/>
        <rFont val="HG丸ｺﾞｼｯｸM-PRO"/>
        <family val="3"/>
        <charset val="128"/>
      </rPr>
      <t>／</t>
    </r>
    <rPh sb="4" eb="7">
      <t>シンコクショ</t>
    </rPh>
    <rPh sb="7" eb="9">
      <t>キサイ</t>
    </rPh>
    <rPh sb="9" eb="10">
      <t>ガク</t>
    </rPh>
    <rPh sb="11" eb="13">
      <t>ケイサン</t>
    </rPh>
    <rPh sb="14" eb="16">
      <t>シヨウ</t>
    </rPh>
    <phoneticPr fontId="2"/>
  </si>
  <si>
    <t>(１)一元適用事業の場合は、次の確定保険料算定内訳により保険料算定基礎額及び保険料額を算定し、当該額を申告書に転記してください。</t>
    <rPh sb="3" eb="5">
      <t>イチゲン</t>
    </rPh>
    <rPh sb="5" eb="7">
      <t>テキヨウ</t>
    </rPh>
    <rPh sb="7" eb="9">
      <t>ジギョウ</t>
    </rPh>
    <rPh sb="10" eb="12">
      <t>バアイ</t>
    </rPh>
    <rPh sb="14" eb="15">
      <t>ツギ</t>
    </rPh>
    <rPh sb="16" eb="18">
      <t>カクテイ</t>
    </rPh>
    <rPh sb="18" eb="21">
      <t>ホケンリョウ</t>
    </rPh>
    <rPh sb="21" eb="23">
      <t>サンテイ</t>
    </rPh>
    <rPh sb="23" eb="25">
      <t>ウチワケ</t>
    </rPh>
    <rPh sb="43" eb="45">
      <t>サンテイ</t>
    </rPh>
    <rPh sb="47" eb="49">
      <t>トウガイ</t>
    </rPh>
    <rPh sb="49" eb="50">
      <t>ガク</t>
    </rPh>
    <rPh sb="51" eb="54">
      <t>シンコクショ</t>
    </rPh>
    <rPh sb="55" eb="57">
      <t>テンキ</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</si>
  <si>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rPh sb="0" eb="2">
      <t>ゼンキ</t>
    </rPh>
    <rPh sb="2" eb="3">
      <t>ブン</t>
    </rPh>
    <rPh sb="5" eb="7">
      <t>レイワ</t>
    </rPh>
    <rPh sb="8" eb="9">
      <t>ネン</t>
    </rPh>
    <rPh sb="10" eb="11">
      <t>ツキ</t>
    </rPh>
    <rPh sb="12" eb="13">
      <t>ニチ</t>
    </rPh>
    <rPh sb="15" eb="17">
      <t>レイワ</t>
    </rPh>
    <rPh sb="18" eb="19">
      <t>ネン</t>
    </rPh>
    <rPh sb="20" eb="21">
      <t>ガツ</t>
    </rPh>
    <rPh sb="23" eb="24">
      <t>ニチ</t>
    </rPh>
    <phoneticPr fontId="2"/>
  </si>
  <si>
    <t>(ﾆ) (ｲ)×(ﾊ)、一円未満端数は切り捨てない</t>
    <rPh sb="12" eb="13">
      <t>イチ</t>
    </rPh>
    <rPh sb="13" eb="16">
      <t>エンミマン</t>
    </rPh>
    <rPh sb="16" eb="18">
      <t>ハスウ</t>
    </rPh>
    <rPh sb="19" eb="20">
      <t>キ</t>
    </rPh>
    <rPh sb="21" eb="22">
      <t>ス</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</si>
  <si>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phoneticPr fontId="2"/>
  </si>
  <si>
    <t>(ﾇ) (ﾍ)×(ﾁ)、一円未満端数は切り捨てない</t>
    <phoneticPr fontId="2"/>
  </si>
  <si>
    <r>
      <rPr>
        <b/>
        <sz val="14"/>
        <rFont val="ＭＳ Ｐ明朝"/>
        <family val="1"/>
        <charset val="128"/>
      </rPr>
      <t xml:space="preserve">後期分
</t>
    </r>
    <r>
      <rPr>
        <sz val="11"/>
        <rFont val="ＭＳ Ｐ明朝"/>
        <family val="1"/>
        <charset val="128"/>
      </rPr>
      <t>(令和4年10月1日～
令和5年3月31日)</t>
    </r>
    <rPh sb="0" eb="2">
      <t>コウキ</t>
    </rPh>
    <rPh sb="8" eb="9">
      <t>ネン</t>
    </rPh>
    <rPh sb="11" eb="12">
      <t>ガツ</t>
    </rPh>
    <rPh sb="19" eb="20">
      <t>ネン</t>
    </rPh>
    <rPh sb="21" eb="22">
      <t>ガツ</t>
    </rPh>
    <phoneticPr fontId="2"/>
  </si>
  <si>
    <t>(ﾎ) (ﾛ)×(ﾊ)、一円未満端数は切り捨てない</t>
    <rPh sb="12" eb="13">
      <t>ヒト</t>
    </rPh>
    <rPh sb="13" eb="14">
      <t>エン</t>
    </rPh>
    <rPh sb="14" eb="16">
      <t>ミマン</t>
    </rPh>
    <rPh sb="16" eb="17">
      <t>ハシ</t>
    </rPh>
    <rPh sb="17" eb="18">
      <t>カズ</t>
    </rPh>
    <rPh sb="19" eb="20">
      <t>キ</t>
    </rPh>
    <rPh sb="21" eb="22">
      <t>ス</t>
    </rPh>
    <phoneticPr fontId="2"/>
  </si>
  <si>
    <t>(ﾙ) (ﾄ)×(ﾘ)、一円未満端数は切り捨ない</t>
    <phoneticPr fontId="2"/>
  </si>
  <si>
    <t>(ﾆ)+(ﾎ) 一円未満端数は切り捨てない</t>
    <rPh sb="8" eb="9">
      <t>イチ</t>
    </rPh>
    <rPh sb="9" eb="12">
      <t>エンミマン</t>
    </rPh>
    <rPh sb="12" eb="14">
      <t>ハスウ</t>
    </rPh>
    <rPh sb="15" eb="16">
      <t>キ</t>
    </rPh>
    <rPh sb="17" eb="18">
      <t>ス</t>
    </rPh>
    <phoneticPr fontId="2"/>
  </si>
  <si>
    <t>(ﾇ)+(ﾙ) 一円未満端数は切り捨てない</t>
    <phoneticPr fontId="2"/>
  </si>
  <si>
    <t>申告書⑩欄(ロ）へ転記</t>
    <phoneticPr fontId="2"/>
  </si>
  <si>
    <r>
      <t>①欄　適用期間（前期・後期）に該当する保険料算定基礎額を集計表から転記してください。
　　　　</t>
    </r>
    <r>
      <rPr>
        <u/>
        <sz val="12"/>
        <rFont val="ＭＳ Ｐ明朝"/>
        <family val="1"/>
        <charset val="128"/>
      </rPr>
      <t>千円未満の端数が生じる場合は、その端数を切り捨ててください。</t>
    </r>
    <rPh sb="3" eb="5">
      <t>テキヨウ</t>
    </rPh>
    <rPh sb="5" eb="7">
      <t>キカン</t>
    </rPh>
    <rPh sb="8" eb="10">
      <t>ゼンキ</t>
    </rPh>
    <rPh sb="11" eb="13">
      <t>コウキ</t>
    </rPh>
    <rPh sb="15" eb="17">
      <t>ガイトウ</t>
    </rPh>
    <rPh sb="19" eb="22">
      <t>ホケンリョウ</t>
    </rPh>
    <rPh sb="22" eb="24">
      <t>サンテイ</t>
    </rPh>
    <rPh sb="24" eb="26">
      <t>キソ</t>
    </rPh>
    <rPh sb="26" eb="27">
      <t>ガク</t>
    </rPh>
    <rPh sb="28" eb="30">
      <t>シュウケイ</t>
    </rPh>
    <rPh sb="30" eb="31">
      <t>ヒョウ</t>
    </rPh>
    <rPh sb="33" eb="35">
      <t>テンキ</t>
    </rPh>
    <phoneticPr fontId="2"/>
  </si>
  <si>
    <t>（２）二元適用事業が労災保険分を申告する場合は、算定基礎額は次表により算定し、申告書に転記してください。</t>
    <rPh sb="10" eb="12">
      <t>ロウサイ</t>
    </rPh>
    <rPh sb="12" eb="14">
      <t>ホケン</t>
    </rPh>
    <rPh sb="14" eb="15">
      <t>ブン</t>
    </rPh>
    <rPh sb="16" eb="18">
      <t>シンコク</t>
    </rPh>
    <rPh sb="20" eb="22">
      <t>バアイ</t>
    </rPh>
    <rPh sb="35" eb="37">
      <t>サンテイ</t>
    </rPh>
    <phoneticPr fontId="2"/>
  </si>
  <si>
    <r>
      <t>③欄　①欄の額に②欄の率を乗じた額を記入し、</t>
    </r>
    <r>
      <rPr>
        <u/>
        <sz val="12"/>
        <rFont val="ＭＳ Ｐ明朝"/>
        <family val="1"/>
        <charset val="128"/>
      </rPr>
      <t>一円未満の端数が生じた場合であってもその端数は切り捨てないでください。</t>
    </r>
    <rPh sb="4" eb="5">
      <t>ラン</t>
    </rPh>
    <rPh sb="6" eb="7">
      <t>ガク</t>
    </rPh>
    <rPh sb="9" eb="10">
      <t>ラン</t>
    </rPh>
    <rPh sb="11" eb="12">
      <t>リツ</t>
    </rPh>
    <rPh sb="13" eb="14">
      <t>ジョウ</t>
    </rPh>
    <rPh sb="16" eb="17">
      <t>ガク</t>
    </rPh>
    <phoneticPr fontId="2"/>
  </si>
  <si>
    <t>（３）一元適用事業及び二元適用事業が一般拠出金を申告する場合は、算定基礎額は次表により算定し、申告書に転記してください。</t>
    <rPh sb="3" eb="5">
      <t>イチゲン</t>
    </rPh>
    <rPh sb="5" eb="7">
      <t>テキヨウ</t>
    </rPh>
    <rPh sb="7" eb="9">
      <t>ジギョウ</t>
    </rPh>
    <rPh sb="9" eb="10">
      <t>オヨ</t>
    </rPh>
    <rPh sb="18" eb="20">
      <t>イッパン</t>
    </rPh>
    <rPh sb="20" eb="22">
      <t>キョシュツ</t>
    </rPh>
    <rPh sb="22" eb="23">
      <t>キン</t>
    </rPh>
    <rPh sb="24" eb="26">
      <t>シンコク</t>
    </rPh>
    <rPh sb="28" eb="30">
      <t>バアイ</t>
    </rPh>
    <rPh sb="43" eb="45">
      <t>サンテイ</t>
    </rPh>
    <phoneticPr fontId="2"/>
  </si>
  <si>
    <r>
      <t>④欄　【労災保険分】</t>
    </r>
    <r>
      <rPr>
        <u/>
        <sz val="12"/>
        <rFont val="ＭＳ Ｐ明朝"/>
        <family val="1"/>
        <charset val="128"/>
      </rPr>
      <t xml:space="preserve">③欄の(ﾆ)+(ﾎ)に一円未満の端数が生じる場合は、※の場合を除いて端数を切り捨てた額を(ｦ)に記入してください。
</t>
    </r>
    <r>
      <rPr>
        <sz val="12"/>
        <rFont val="ＭＳ Ｐ明朝"/>
        <family val="1"/>
        <charset val="128"/>
      </rPr>
      <t>　　　　　※①欄の(ｲ)と(ﾍ)の額、(ﾛ)と(ﾄ)の額がそれぞれ同額であり、かつ、③欄の(ﾆ)+(ﾎ)と(ﾇ)+(ﾙ)の各々の小数点以下を足した結果、
　　　　　　一円以上となる場合にのみ、その端数を切り上げた額を(ｦ)に記入してください。
　　　　【雇用保険分】</t>
    </r>
    <r>
      <rPr>
        <u/>
        <sz val="12"/>
        <rFont val="ＭＳ Ｐ明朝"/>
        <family val="1"/>
        <charset val="128"/>
      </rPr>
      <t>③欄の(ﾇ)+(ﾙ)に一円未満の端数が生じる場合は、その端数を切り捨てた額を(ﾜ)に記入してください。</t>
    </r>
    <rPh sb="21" eb="22">
      <t>１</t>
    </rPh>
    <rPh sb="22" eb="23">
      <t>エン</t>
    </rPh>
    <rPh sb="23" eb="25">
      <t>ミマン</t>
    </rPh>
    <rPh sb="26" eb="28">
      <t>ハスウ</t>
    </rPh>
    <rPh sb="29" eb="30">
      <t>ショウ</t>
    </rPh>
    <rPh sb="32" eb="34">
      <t>バアイ</t>
    </rPh>
    <rPh sb="38" eb="40">
      <t>バアイ</t>
    </rPh>
    <rPh sb="41" eb="42">
      <t>ノゾ</t>
    </rPh>
    <rPh sb="44" eb="46">
      <t>ハスウ</t>
    </rPh>
    <rPh sb="47" eb="48">
      <t>キ</t>
    </rPh>
    <rPh sb="49" eb="50">
      <t>ス</t>
    </rPh>
    <rPh sb="52" eb="53">
      <t>ガク</t>
    </rPh>
    <rPh sb="58" eb="60">
      <t>キニュウ</t>
    </rPh>
    <rPh sb="75" eb="76">
      <t>ラン</t>
    </rPh>
    <rPh sb="85" eb="86">
      <t>ガク</t>
    </rPh>
    <rPh sb="101" eb="103">
      <t>ドウガク</t>
    </rPh>
    <rPh sb="111" eb="112">
      <t>ラン</t>
    </rPh>
    <rPh sb="129" eb="131">
      <t>オノオノ</t>
    </rPh>
    <rPh sb="174" eb="175">
      <t>ガク</t>
    </rPh>
    <rPh sb="180" eb="182">
      <t>キニュウ</t>
    </rPh>
    <rPh sb="237" eb="238">
      <t>ガク</t>
    </rPh>
    <rPh sb="243" eb="245">
      <t>キニュウ</t>
    </rPh>
    <phoneticPr fontId="2"/>
  </si>
  <si>
    <t>32欄参照</t>
    <phoneticPr fontId="2"/>
  </si>
  <si>
    <t>○○　株式会社</t>
    <phoneticPr fontId="2"/>
  </si>
  <si>
    <r>
      <rPr>
        <b/>
        <sz val="14"/>
        <rFont val="ＭＳ Ｐ明朝"/>
        <family val="1"/>
        <charset val="128"/>
      </rPr>
      <t>後期分</t>
    </r>
    <r>
      <rPr>
        <sz val="13"/>
        <rFont val="ＭＳ Ｐ明朝"/>
        <family val="1"/>
        <charset val="128"/>
      </rPr>
      <t xml:space="preserve">
</t>
    </r>
    <r>
      <rPr>
        <sz val="12"/>
        <rFont val="ＭＳ Ｐ明朝"/>
        <family val="1"/>
        <charset val="128"/>
      </rPr>
      <t>（令和4年10月1日～
令和5年3月31日）</t>
    </r>
    <phoneticPr fontId="2"/>
  </si>
  <si>
    <r>
      <t xml:space="preserve">領 収 済 通 知 書 </t>
    </r>
    <r>
      <rPr>
        <sz val="18"/>
        <rFont val="ＭＳ 明朝"/>
        <family val="1"/>
        <charset val="128"/>
      </rPr>
      <t>㊞</t>
    </r>
    <rPh sb="0" eb="1">
      <t>リョウ</t>
    </rPh>
    <rPh sb="2" eb="3">
      <t>オサム</t>
    </rPh>
    <rPh sb="4" eb="5">
      <t>ズ</t>
    </rPh>
    <rPh sb="6" eb="7">
      <t>ツウ</t>
    </rPh>
    <rPh sb="8" eb="9">
      <t>チ</t>
    </rPh>
    <rPh sb="10" eb="11">
      <t>ショ</t>
    </rPh>
    <phoneticPr fontId="2"/>
  </si>
  <si>
    <t>令和4年10月1日
～
令和5年3月31日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</si>
</sst>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 "/>
    <numFmt numFmtId="177" formatCode="#,##0_ "/>
    <numFmt numFmtId="178" formatCode="[$-411]ggge&quot;年&quot;m&quot;月&quot;d&quot;日&quot;;@"/>
    <numFmt numFmtId="179" formatCode="0;0;"/>
    <numFmt numFmtId="180" formatCode="#,###\ &quot;人&quot;"/>
    <numFmt numFmtId="181" formatCode="#\ &quot;回&quot;"/>
    <numFmt numFmtId="182" formatCode="#"/>
    <numFmt numFmtId="183" formatCode="000"/>
    <numFmt numFmtId="184" formatCode="0000"/>
    <numFmt numFmtId="185" formatCode="#,##0;0;"/>
    <numFmt numFmtId="186" formatCode="0.000_ "/>
    <numFmt numFmtId="187" formatCode="#.00;0;"/>
    <numFmt numFmtId="188" formatCode="0.00_);[Red]\(0.00\)"/>
    <numFmt numFmtId="189" formatCode="0.00?_ "/>
    <numFmt numFmtId="190" formatCode="0.00;0;"/>
    <numFmt numFmtId="191" formatCode="#,##0_);[Red]\(#,##0\)"/>
    <numFmt numFmtId="192" formatCode="#,###.###"/>
    <numFmt numFmtId="193" formatCode="#,###"/>
    <numFmt numFmtId="194" formatCode="#,##0;0;\ "/>
    <numFmt numFmtId="195" formatCode="#,##0.0#;0;"/>
    <numFmt numFmtId="196" formatCode="#,##0.00_ "/>
  </numFmts>
  <fonts count="140">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9"/>
      <name val="ＭＳ Ｐ明朝"/>
      <family val="1"/>
      <charset val="128"/>
    </font>
    <font>
      <sz val="9"/>
      <color indexed="10"/>
      <name val="ＭＳ Ｐ明朝"/>
      <family val="1"/>
      <charset val="128"/>
    </font>
    <font>
      <sz val="8"/>
      <color indexed="10"/>
      <name val="ＭＳ Ｐ明朝"/>
      <family val="1"/>
      <charset val="128"/>
    </font>
    <font>
      <sz val="7"/>
      <color indexed="10"/>
      <name val="ＭＳ Ｐ明朝"/>
      <family val="1"/>
      <charset val="128"/>
    </font>
    <font>
      <sz val="6"/>
      <color indexed="10"/>
      <name val="ＭＳ Ｐ明朝"/>
      <family val="1"/>
      <charset val="128"/>
    </font>
    <font>
      <sz val="10"/>
      <color indexed="10"/>
      <name val="ＭＳ Ｐ明朝"/>
      <family val="1"/>
      <charset val="128"/>
    </font>
    <font>
      <sz val="11"/>
      <color indexed="10"/>
      <name val="ＭＳ Ｐ明朝"/>
      <family val="1"/>
      <charset val="128"/>
    </font>
    <font>
      <sz val="12"/>
      <color indexed="10"/>
      <name val="ＭＳ Ｐ明朝"/>
      <family val="1"/>
      <charset val="128"/>
    </font>
    <font>
      <sz val="14"/>
      <name val="ＭＳ Ｐ明朝"/>
      <family val="1"/>
      <charset val="128"/>
    </font>
    <font>
      <b/>
      <sz val="12"/>
      <color indexed="10"/>
      <name val="ＭＳ Ｐ明朝"/>
      <family val="1"/>
      <charset val="128"/>
    </font>
    <font>
      <b/>
      <sz val="12"/>
      <name val="ＭＳ Ｐ明朝"/>
      <family val="1"/>
      <charset val="128"/>
    </font>
    <font>
      <sz val="10"/>
      <name val="ＭＳ Ｐ明朝"/>
      <family val="1"/>
      <charset val="128"/>
    </font>
    <font>
      <b/>
      <sz val="26"/>
      <name val="ＭＳ Ｐ明朝"/>
      <family val="1"/>
      <charset val="128"/>
    </font>
    <font>
      <b/>
      <sz val="16"/>
      <name val="ＭＳ Ｐ明朝"/>
      <family val="1"/>
      <charset val="128"/>
    </font>
    <font>
      <b/>
      <sz val="14"/>
      <name val="ＭＳ Ｐ明朝"/>
      <family val="1"/>
      <charset val="128"/>
    </font>
    <font>
      <sz val="11"/>
      <name val="ＭＳ Ｐゴシック"/>
      <family val="3"/>
      <charset val="128"/>
    </font>
    <font>
      <sz val="8"/>
      <name val="ＭＳ Ｐ明朝"/>
      <family val="1"/>
      <charset val="128"/>
    </font>
    <font>
      <sz val="7"/>
      <name val="ＭＳ Ｐ明朝"/>
      <family val="1"/>
      <charset val="128"/>
    </font>
    <font>
      <sz val="16"/>
      <name val="ＭＳ Ｐ明朝"/>
      <family val="1"/>
      <charset val="128"/>
    </font>
    <font>
      <sz val="10"/>
      <color indexed="8"/>
      <name val="ＭＳ Ｐゴシック"/>
      <family val="3"/>
      <charset val="128"/>
    </font>
    <font>
      <sz val="10"/>
      <name val="ＭＳ Ｐゴシック"/>
      <family val="3"/>
      <charset val="128"/>
    </font>
    <font>
      <b/>
      <vertAlign val="superscript"/>
      <sz val="16"/>
      <color indexed="10"/>
      <name val="ＭＳ Ｐ明朝"/>
      <family val="1"/>
      <charset val="128"/>
    </font>
    <font>
      <sz val="10"/>
      <color indexed="10"/>
      <name val="ＭＳ Ｐゴシック"/>
      <family val="3"/>
      <charset val="128"/>
    </font>
    <font>
      <b/>
      <sz val="10"/>
      <color indexed="10"/>
      <name val="ＭＳ Ｐゴシック"/>
      <family val="3"/>
      <charset val="128"/>
    </font>
    <font>
      <b/>
      <sz val="10"/>
      <color indexed="8"/>
      <name val="ＭＳ Ｐゴシック"/>
      <family val="3"/>
      <charset val="128"/>
    </font>
    <font>
      <b/>
      <sz val="14"/>
      <color indexed="10"/>
      <name val="ＭＳ Ｐ明朝"/>
      <family val="1"/>
      <charset val="128"/>
    </font>
    <font>
      <b/>
      <sz val="11"/>
      <name val="ＭＳ Ｐ明朝"/>
      <family val="1"/>
      <charset val="128"/>
    </font>
    <font>
      <b/>
      <sz val="24"/>
      <name val="ＭＳ Ｐ明朝"/>
      <family val="1"/>
      <charset val="128"/>
    </font>
    <font>
      <sz val="6"/>
      <name val="ＭＳ Ｐ明朝"/>
      <family val="1"/>
      <charset val="128"/>
    </font>
    <font>
      <b/>
      <sz val="18"/>
      <name val="ＭＳ Ｐ明朝"/>
      <family val="1"/>
      <charset val="128"/>
    </font>
    <font>
      <sz val="18"/>
      <name val="ＭＳ Ｐ明朝"/>
      <family val="1"/>
      <charset val="128"/>
    </font>
    <font>
      <b/>
      <u/>
      <sz val="11"/>
      <color indexed="18"/>
      <name val="ＭＳ Ｐゴシック"/>
      <family val="3"/>
      <charset val="128"/>
    </font>
    <font>
      <sz val="10"/>
      <color indexed="10"/>
      <name val="ＭＳ 明朝"/>
      <family val="1"/>
      <charset val="128"/>
    </font>
    <font>
      <sz val="14"/>
      <color indexed="10"/>
      <name val="ＭＳ Ｐ明朝"/>
      <family val="1"/>
      <charset val="128"/>
    </font>
    <font>
      <sz val="18"/>
      <name val="HGｺﾞｼｯｸE"/>
      <family val="3"/>
      <charset val="128"/>
    </font>
    <font>
      <sz val="16"/>
      <name val="ＭＳ Ｐゴシック"/>
      <family val="3"/>
      <charset val="128"/>
    </font>
    <font>
      <b/>
      <sz val="16"/>
      <name val="HG丸ｺﾞｼｯｸM-PRO"/>
      <family val="3"/>
      <charset val="128"/>
    </font>
    <font>
      <b/>
      <sz val="20"/>
      <color indexed="12"/>
      <name val="ＭＳ Ｐゴシック"/>
      <family val="3"/>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b/>
      <sz val="11"/>
      <color indexed="10"/>
      <name val="HG丸ｺﾞｼｯｸM-PRO"/>
      <family val="3"/>
      <charset val="128"/>
    </font>
    <font>
      <b/>
      <sz val="11"/>
      <color indexed="16"/>
      <name val="HG丸ｺﾞｼｯｸM-PRO"/>
      <family val="3"/>
      <charset val="128"/>
    </font>
    <font>
      <sz val="11"/>
      <color indexed="16"/>
      <name val="HG丸ｺﾞｼｯｸM-PRO"/>
      <family val="3"/>
      <charset val="128"/>
    </font>
    <font>
      <u/>
      <sz val="11"/>
      <color indexed="18"/>
      <name val="HG丸ｺﾞｼｯｸM-PRO"/>
      <family val="3"/>
      <charset val="128"/>
    </font>
    <font>
      <u/>
      <sz val="11"/>
      <name val="HG丸ｺﾞｼｯｸM-PRO"/>
      <family val="3"/>
      <charset val="128"/>
    </font>
    <font>
      <b/>
      <u/>
      <sz val="18"/>
      <color indexed="12"/>
      <name val="ＭＳ Ｐ明朝"/>
      <family val="1"/>
      <charset val="128"/>
    </font>
    <font>
      <b/>
      <sz val="16"/>
      <name val="Arial Unicode MS"/>
      <family val="3"/>
      <charset val="128"/>
    </font>
    <font>
      <sz val="10.5"/>
      <name val="HG丸ｺﾞｼｯｸM-PRO"/>
      <family val="3"/>
      <charset val="128"/>
    </font>
    <font>
      <sz val="11"/>
      <name val="Arial Unicode MS"/>
      <family val="3"/>
      <charset val="128"/>
    </font>
    <font>
      <sz val="9"/>
      <color indexed="9"/>
      <name val="ＭＳ Ｐ明朝"/>
      <family val="1"/>
      <charset val="128"/>
    </font>
    <font>
      <sz val="8"/>
      <color indexed="9"/>
      <name val="ＭＳ Ｐ明朝"/>
      <family val="1"/>
      <charset val="128"/>
    </font>
    <font>
      <sz val="6"/>
      <color indexed="9"/>
      <name val="ＭＳ Ｐ明朝"/>
      <family val="1"/>
      <charset val="128"/>
    </font>
    <font>
      <sz val="16"/>
      <name val="Arial Unicode MS"/>
      <family val="3"/>
      <charset val="128"/>
    </font>
    <font>
      <sz val="6"/>
      <name val="ＭＳ Ｐゴシック"/>
      <family val="3"/>
      <charset val="128"/>
    </font>
    <font>
      <sz val="9"/>
      <color indexed="17"/>
      <name val="ＭＳ Ｐ明朝"/>
      <family val="1"/>
      <charset val="128"/>
    </font>
    <font>
      <sz val="11"/>
      <color indexed="8"/>
      <name val="HG丸ｺﾞｼｯｸM-PRO"/>
      <family val="3"/>
      <charset val="128"/>
    </font>
    <font>
      <u/>
      <sz val="11"/>
      <color indexed="8"/>
      <name val="HG丸ｺﾞｼｯｸM-PRO"/>
      <family val="3"/>
      <charset val="128"/>
    </font>
    <font>
      <sz val="9"/>
      <name val="ＭＳ Ｐゴシック"/>
      <family val="3"/>
      <charset val="128"/>
    </font>
    <font>
      <b/>
      <sz val="14"/>
      <name val="ＭＳ Ｐゴシック"/>
      <family val="3"/>
      <charset val="128"/>
    </font>
    <font>
      <sz val="7"/>
      <name val="ＭＳ Ｐゴシック"/>
      <family val="3"/>
      <charset val="128"/>
    </font>
    <font>
      <sz val="11"/>
      <color theme="1"/>
      <name val="ＭＳ Ｐゴシック"/>
      <family val="3"/>
      <charset val="128"/>
      <scheme val="minor"/>
    </font>
    <font>
      <sz val="11"/>
      <color theme="1"/>
      <name val="ＭＳ Ｐ明朝"/>
      <family val="1"/>
      <charset val="128"/>
    </font>
    <font>
      <sz val="9"/>
      <color theme="1"/>
      <name val="ＭＳ Ｐ明朝"/>
      <family val="1"/>
      <charset val="128"/>
    </font>
    <font>
      <sz val="9"/>
      <color theme="1"/>
      <name val="ＭＳ Ｐゴシック"/>
      <family val="3"/>
      <charset val="128"/>
      <scheme val="minor"/>
    </font>
    <font>
      <sz val="10"/>
      <color theme="1"/>
      <name val="ＭＳ Ｐ明朝"/>
      <family val="1"/>
      <charset val="128"/>
    </font>
    <font>
      <sz val="14"/>
      <color theme="1"/>
      <name val="ＭＳ Ｐ明朝"/>
      <family val="1"/>
      <charset val="128"/>
    </font>
    <font>
      <b/>
      <sz val="16"/>
      <color rgb="FFFF0000"/>
      <name val="ＭＳ Ｐ明朝"/>
      <family val="1"/>
      <charset val="128"/>
    </font>
    <font>
      <sz val="11"/>
      <color theme="1"/>
      <name val="HG丸ｺﾞｼｯｸM-PRO"/>
      <family val="3"/>
      <charset val="128"/>
    </font>
    <font>
      <sz val="11"/>
      <color rgb="FFFF0000"/>
      <name val="HG丸ｺﾞｼｯｸM-PRO"/>
      <family val="3"/>
      <charset val="128"/>
    </font>
    <font>
      <u/>
      <sz val="11"/>
      <color rgb="FFFF0000"/>
      <name val="HG丸ｺﾞｼｯｸM-PRO"/>
      <family val="3"/>
      <charset val="128"/>
    </font>
    <font>
      <sz val="10"/>
      <color rgb="FFFF0000"/>
      <name val="ＭＳ Ｐ明朝"/>
      <family val="1"/>
      <charset val="128"/>
    </font>
    <font>
      <sz val="9"/>
      <color rgb="FFFF0000"/>
      <name val="ＭＳ Ｐ明朝"/>
      <family val="1"/>
      <charset val="128"/>
    </font>
    <font>
      <sz val="11"/>
      <color rgb="FF7030A0"/>
      <name val="HG丸ｺﾞｼｯｸM-PRO"/>
      <family val="3"/>
      <charset val="128"/>
    </font>
    <font>
      <sz val="8"/>
      <color theme="1"/>
      <name val="ＭＳ Ｐ明朝"/>
      <family val="1"/>
      <charset val="128"/>
    </font>
    <font>
      <b/>
      <sz val="11"/>
      <color theme="1"/>
      <name val="ＭＳ Ｐ明朝"/>
      <family val="1"/>
      <charset val="128"/>
    </font>
    <font>
      <sz val="6"/>
      <color theme="1"/>
      <name val="ＭＳ Ｐ明朝"/>
      <family val="1"/>
      <charset val="128"/>
    </font>
    <font>
      <sz val="8"/>
      <color rgb="FFFF0000"/>
      <name val="ＭＳ Ｐ明朝"/>
      <family val="1"/>
      <charset val="128"/>
    </font>
    <font>
      <b/>
      <sz val="14"/>
      <color rgb="FFFF0000"/>
      <name val="ＭＳ Ｐゴシック"/>
      <family val="3"/>
      <charset val="128"/>
    </font>
    <font>
      <u/>
      <sz val="11"/>
      <color rgb="FF00B050"/>
      <name val="HG丸ｺﾞｼｯｸM-PRO"/>
      <family val="3"/>
      <charset val="128"/>
    </font>
    <font>
      <sz val="14"/>
      <name val="ＭＳ Ｐゴシック"/>
      <family val="3"/>
      <charset val="128"/>
    </font>
    <font>
      <sz val="12"/>
      <name val="ＭＳ Ｐゴシック"/>
      <family val="3"/>
      <charset val="128"/>
    </font>
    <font>
      <sz val="8"/>
      <name val="ＭＳ Ｐゴシック"/>
      <family val="3"/>
      <charset val="128"/>
    </font>
    <font>
      <sz val="11"/>
      <color theme="0"/>
      <name val="ＭＳ Ｐゴシック"/>
      <family val="3"/>
      <charset val="128"/>
    </font>
    <font>
      <sz val="11"/>
      <color rgb="FFFFC000"/>
      <name val="HG丸ｺﾞｼｯｸM-PRO"/>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1"/>
      <color theme="1"/>
      <name val="ＭＳ Ｐゴシック"/>
      <family val="2"/>
      <scheme val="minor"/>
    </font>
    <font>
      <sz val="10"/>
      <color theme="1"/>
      <name val="ＭＳ Ｐゴシック"/>
      <family val="3"/>
      <charset val="128"/>
      <scheme val="minor"/>
    </font>
    <font>
      <sz val="6"/>
      <name val="ＭＳ Ｐゴシック"/>
      <family val="2"/>
      <charset val="128"/>
      <scheme val="minor"/>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b/>
      <sz val="8"/>
      <name val="ＭＳ Ｐ明朝"/>
      <family val="1"/>
      <charset val="128"/>
    </font>
    <font>
      <sz val="12"/>
      <color theme="1"/>
      <name val="ＭＳ Ｐ明朝"/>
      <family val="1"/>
      <charset val="128"/>
    </font>
    <font>
      <b/>
      <sz val="12"/>
      <color theme="1"/>
      <name val="ＭＳ Ｐ明朝"/>
      <family val="1"/>
      <charset val="128"/>
    </font>
    <font>
      <sz val="9"/>
      <color indexed="81"/>
      <name val="MS P ゴシック"/>
      <family val="3"/>
      <charset val="128"/>
    </font>
    <font>
      <u/>
      <sz val="9"/>
      <color indexed="81"/>
      <name val="MS P ゴシック"/>
      <family val="3"/>
      <charset val="128"/>
    </font>
    <font>
      <b/>
      <sz val="10"/>
      <name val="ＭＳ Ｐゴシック"/>
      <family val="3"/>
      <charset val="128"/>
    </font>
    <font>
      <b/>
      <sz val="11"/>
      <name val="ＭＳ Ｐゴシック"/>
      <family val="3"/>
      <charset val="128"/>
    </font>
    <font>
      <b/>
      <sz val="11"/>
      <color rgb="FF008000"/>
      <name val="HG丸ｺﾞｼｯｸM-PRO"/>
      <family val="3"/>
      <charset val="128"/>
    </font>
    <font>
      <sz val="11"/>
      <name val="ＭＳ Ｐゴシック"/>
      <family val="3"/>
      <charset val="128"/>
      <scheme val="minor"/>
    </font>
    <font>
      <sz val="12"/>
      <name val="ＭＳ Ｐゴシック"/>
      <family val="3"/>
      <charset val="128"/>
      <scheme val="minor"/>
    </font>
    <font>
      <u/>
      <sz val="11"/>
      <name val="ＭＳ Ｐ明朝"/>
      <family val="1"/>
      <charset val="128"/>
    </font>
    <font>
      <u val="double"/>
      <sz val="11"/>
      <name val="ＭＳ Ｐ明朝"/>
      <family val="1"/>
      <charset val="128"/>
    </font>
    <font>
      <sz val="9"/>
      <name val="ＭＳ Ｐゴシック"/>
      <family val="3"/>
      <charset val="128"/>
      <scheme val="minor"/>
    </font>
    <font>
      <b/>
      <sz val="16"/>
      <name val="ＭＳ Ｐゴシック"/>
      <family val="3"/>
      <charset val="128"/>
      <scheme val="minor"/>
    </font>
    <font>
      <b/>
      <sz val="15"/>
      <name val="ＭＳ Ｐゴシック"/>
      <family val="3"/>
      <charset val="128"/>
      <scheme val="minor"/>
    </font>
    <font>
      <b/>
      <sz val="18"/>
      <name val="ＭＳ Ｐゴシック"/>
      <family val="3"/>
      <charset val="128"/>
      <scheme val="minor"/>
    </font>
    <font>
      <sz val="13"/>
      <name val="ＭＳ Ｐ明朝"/>
      <family val="1"/>
      <charset val="128"/>
    </font>
    <font>
      <b/>
      <sz val="15"/>
      <name val="ＭＳ Ｐゴシック"/>
      <family val="3"/>
      <charset val="128"/>
    </font>
    <font>
      <sz val="16"/>
      <color theme="1"/>
      <name val="ＭＳ Ｐ明朝"/>
      <family val="1"/>
      <charset val="128"/>
    </font>
    <font>
      <sz val="10"/>
      <color theme="4"/>
      <name val="ＭＳ Ｐ明朝"/>
      <family val="1"/>
      <charset val="128"/>
    </font>
    <font>
      <b/>
      <sz val="14"/>
      <color theme="1"/>
      <name val="ＭＳ Ｐ明朝"/>
      <family val="1"/>
      <charset val="128"/>
    </font>
    <font>
      <b/>
      <sz val="9"/>
      <color indexed="81"/>
      <name val="MS P ゴシック"/>
      <family val="3"/>
      <charset val="128"/>
    </font>
    <font>
      <u/>
      <sz val="11"/>
      <color theme="1"/>
      <name val="HG丸ｺﾞｼｯｸM-PRO"/>
      <family val="3"/>
      <charset val="128"/>
    </font>
    <font>
      <sz val="20"/>
      <name val="ＭＳ Ｐゴシック"/>
      <family val="3"/>
      <charset val="128"/>
    </font>
    <font>
      <u/>
      <sz val="12"/>
      <name val="ＭＳ Ｐ明朝"/>
      <family val="1"/>
      <charset val="128"/>
    </font>
    <font>
      <sz val="18"/>
      <name val="ＭＳ 明朝"/>
      <family val="1"/>
      <charset val="128"/>
    </font>
  </fonts>
  <fills count="16">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gray0625">
        <bgColor theme="0"/>
      </patternFill>
    </fill>
    <fill>
      <patternFill patternType="solid">
        <fgColor theme="0" tint="-0.14999847407452621"/>
        <bgColor indexed="64"/>
      </patternFill>
    </fill>
    <fill>
      <patternFill patternType="solid">
        <fgColor rgb="FFCCFFCC"/>
        <bgColor indexed="64"/>
      </patternFill>
    </fill>
    <fill>
      <patternFill patternType="solid">
        <fgColor rgb="FFFFC000"/>
        <bgColor indexed="64"/>
      </patternFill>
    </fill>
    <fill>
      <patternFill patternType="solid">
        <fgColor theme="9" tint="0.59999389629810485"/>
        <bgColor indexed="64"/>
      </patternFill>
    </fill>
  </fills>
  <borders count="5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thin">
        <color indexed="10"/>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right style="thin">
        <color indexed="10"/>
      </right>
      <top/>
      <bottom style="thin">
        <color indexed="10"/>
      </bottom>
      <diagonal/>
    </border>
    <border>
      <left style="thin">
        <color indexed="64"/>
      </left>
      <right/>
      <top/>
      <bottom style="thin">
        <color indexed="10"/>
      </bottom>
      <diagonal/>
    </border>
    <border>
      <left style="thin">
        <color indexed="64"/>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diagonal/>
    </border>
    <border>
      <left style="thick">
        <color indexed="64"/>
      </left>
      <right/>
      <top/>
      <bottom/>
      <diagonal/>
    </border>
    <border>
      <left/>
      <right/>
      <top/>
      <bottom style="medium">
        <color indexed="64"/>
      </bottom>
      <diagonal/>
    </border>
    <border>
      <left/>
      <right style="thick">
        <color indexed="64"/>
      </right>
      <top/>
      <bottom/>
      <diagonal/>
    </border>
    <border>
      <left/>
      <right/>
      <top style="thick">
        <color indexed="10"/>
      </top>
      <bottom/>
      <diagonal/>
    </border>
    <border>
      <left/>
      <right style="thick">
        <color indexed="10"/>
      </right>
      <top style="thick">
        <color indexed="10"/>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style="thick">
        <color indexed="10"/>
      </top>
      <bottom/>
      <diagonal/>
    </border>
    <border>
      <left/>
      <right style="thin">
        <color indexed="64"/>
      </right>
      <top style="thick">
        <color indexed="10"/>
      </top>
      <bottom/>
      <diagonal/>
    </border>
    <border>
      <left style="thick">
        <color indexed="1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style="medium">
        <color indexed="64"/>
      </top>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style="slantDashDot">
        <color indexed="12"/>
      </left>
      <right/>
      <top style="slantDashDot">
        <color indexed="12"/>
      </top>
      <bottom/>
      <diagonal/>
    </border>
    <border>
      <left/>
      <right/>
      <top style="slantDashDot">
        <color indexed="12"/>
      </top>
      <bottom/>
      <diagonal/>
    </border>
    <border>
      <left/>
      <right style="slantDashDot">
        <color indexed="12"/>
      </right>
      <top style="slantDashDot">
        <color indexed="12"/>
      </top>
      <bottom/>
      <diagonal/>
    </border>
    <border>
      <left style="slantDashDot">
        <color indexed="12"/>
      </left>
      <right/>
      <top/>
      <bottom/>
      <diagonal/>
    </border>
    <border>
      <left/>
      <right style="slantDashDot">
        <color indexed="12"/>
      </right>
      <top/>
      <bottom/>
      <diagonal/>
    </border>
    <border>
      <left style="slantDashDot">
        <color indexed="12"/>
      </left>
      <right/>
      <top/>
      <bottom style="slantDashDot">
        <color indexed="12"/>
      </bottom>
      <diagonal/>
    </border>
    <border>
      <left/>
      <right/>
      <top/>
      <bottom style="slantDashDot">
        <color indexed="12"/>
      </bottom>
      <diagonal/>
    </border>
    <border>
      <left/>
      <right style="slantDashDot">
        <color indexed="12"/>
      </right>
      <top/>
      <bottom style="slantDashDot">
        <color indexed="12"/>
      </bottom>
      <diagonal/>
    </border>
    <border>
      <left style="mediumDashDotDot">
        <color indexed="10"/>
      </left>
      <right/>
      <top style="mediumDashDotDot">
        <color indexed="10"/>
      </top>
      <bottom/>
      <diagonal/>
    </border>
    <border>
      <left/>
      <right/>
      <top style="mediumDashDotDot">
        <color indexed="10"/>
      </top>
      <bottom/>
      <diagonal/>
    </border>
    <border>
      <left/>
      <right style="mediumDashDotDot">
        <color indexed="10"/>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
        <color indexed="64"/>
      </left>
      <right/>
      <top/>
      <bottom/>
      <diagonal/>
    </border>
    <border>
      <left/>
      <right style="dashDot">
        <color indexed="64"/>
      </right>
      <top/>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style="dotted">
        <color indexed="64"/>
      </right>
      <top/>
      <bottom/>
      <diagonal/>
    </border>
    <border>
      <left/>
      <right/>
      <top style="dotted">
        <color indexed="64"/>
      </top>
      <bottom/>
      <diagonal/>
    </border>
    <border>
      <left/>
      <right style="dotted">
        <color indexed="64"/>
      </right>
      <top style="dotted">
        <color indexed="64"/>
      </top>
      <bottom/>
      <diagonal/>
    </border>
    <border>
      <left/>
      <right/>
      <top/>
      <bottom style="dotted">
        <color indexed="64"/>
      </bottom>
      <diagonal/>
    </border>
    <border>
      <left/>
      <right style="dotted">
        <color indexed="64"/>
      </right>
      <top/>
      <bottom style="dott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right/>
      <top style="dotted">
        <color indexed="10"/>
      </top>
      <bottom/>
      <diagonal/>
    </border>
    <border>
      <left/>
      <right/>
      <top/>
      <bottom style="dotted">
        <color indexed="10"/>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10"/>
      </left>
      <right style="medium">
        <color indexed="17"/>
      </right>
      <top/>
      <bottom style="thin">
        <color indexed="10"/>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double">
        <color indexed="10"/>
      </left>
      <right/>
      <top style="thin">
        <color indexed="10"/>
      </top>
      <bottom/>
      <diagonal/>
    </border>
    <border>
      <left style="double">
        <color indexed="10"/>
      </left>
      <right/>
      <top/>
      <bottom/>
      <diagonal/>
    </border>
    <border>
      <left style="double">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right style="thick">
        <color indexed="64"/>
      </right>
      <top/>
      <bottom style="thin">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style="double">
        <color indexed="10"/>
      </right>
      <top style="thin">
        <color indexed="10"/>
      </top>
      <bottom/>
      <diagonal/>
    </border>
    <border>
      <left/>
      <right style="double">
        <color indexed="10"/>
      </right>
      <top/>
      <bottom/>
      <diagonal/>
    </border>
    <border>
      <left/>
      <right style="double">
        <color indexed="10"/>
      </right>
      <top/>
      <bottom style="thin">
        <color indexed="10"/>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right style="thin">
        <color indexed="10"/>
      </right>
      <top style="thin">
        <color indexed="10"/>
      </top>
      <bottom style="thin">
        <color indexed="10"/>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ck">
        <color indexed="64"/>
      </right>
      <top style="thin">
        <color indexed="64"/>
      </top>
      <bottom/>
      <diagonal/>
    </border>
    <border>
      <left style="thin">
        <color indexed="64"/>
      </left>
      <right/>
      <top/>
      <bottom style="thick">
        <color indexed="10"/>
      </bottom>
      <diagonal/>
    </border>
    <border>
      <left/>
      <right style="thin">
        <color indexed="10"/>
      </right>
      <top style="thick">
        <color indexed="10"/>
      </top>
      <bottom/>
      <diagonal/>
    </border>
    <border>
      <left/>
      <right/>
      <top style="thick">
        <color indexed="10"/>
      </top>
      <bottom style="thin">
        <color indexed="10"/>
      </bottom>
      <diagonal/>
    </border>
    <border>
      <left style="thin">
        <color indexed="10"/>
      </left>
      <right style="thin">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10"/>
      </left>
      <right style="thin">
        <color indexed="10"/>
      </right>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style="medium">
        <color indexed="64"/>
      </left>
      <right/>
      <top style="medium">
        <color indexed="64"/>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n">
        <color indexed="64"/>
      </bottom>
      <diagonal/>
    </border>
    <border>
      <left style="thin">
        <color indexed="10"/>
      </left>
      <right style="double">
        <color indexed="10"/>
      </right>
      <top/>
      <bottom/>
      <diagonal/>
    </border>
    <border>
      <left style="double">
        <color indexed="10"/>
      </left>
      <right style="double">
        <color indexed="10"/>
      </right>
      <top/>
      <bottom/>
      <diagonal/>
    </border>
    <border>
      <left style="thin">
        <color indexed="10"/>
      </left>
      <right style="double">
        <color indexed="10"/>
      </right>
      <top/>
      <bottom style="thin">
        <color indexed="10"/>
      </bottom>
      <diagonal/>
    </border>
    <border>
      <left/>
      <right style="thin">
        <color indexed="64"/>
      </right>
      <top/>
      <bottom style="thick">
        <color indexed="10"/>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double">
        <color indexed="10"/>
      </left>
      <right/>
      <top style="thin">
        <color indexed="10"/>
      </top>
      <bottom style="thin">
        <color indexed="10"/>
      </bottom>
      <diagonal/>
    </border>
    <border>
      <left/>
      <right/>
      <top style="thin">
        <color indexed="64"/>
      </top>
      <bottom style="thin">
        <color indexed="64"/>
      </bottom>
      <diagonal/>
    </border>
    <border>
      <left/>
      <right style="thick">
        <color indexed="10"/>
      </right>
      <top style="thin">
        <color indexed="10"/>
      </top>
      <bottom style="thin">
        <color indexed="10"/>
      </bottom>
      <diagonal/>
    </border>
    <border>
      <left style="thick">
        <color indexed="10"/>
      </left>
      <right/>
      <top style="thin">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bottom style="thin">
        <color indexed="10"/>
      </bottom>
      <diagonal/>
    </border>
    <border>
      <left style="thick">
        <color indexed="64"/>
      </left>
      <right/>
      <top style="thin">
        <color indexed="64"/>
      </top>
      <bottom/>
      <diagonal/>
    </border>
    <border>
      <left style="thin">
        <color indexed="64"/>
      </left>
      <right style="thin">
        <color indexed="64"/>
      </right>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top/>
      <bottom style="thin">
        <color rgb="FFFF0000"/>
      </bottom>
      <diagonal/>
    </border>
    <border>
      <left/>
      <right style="thin">
        <color rgb="FFFF0000"/>
      </right>
      <top/>
      <bottom style="thin">
        <color rgb="FFFF0000"/>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right/>
      <top/>
      <bottom style="thin">
        <color theme="0" tint="-0.14993743705557422"/>
      </bottom>
      <diagonal/>
    </border>
    <border>
      <left style="thin">
        <color theme="0" tint="-0.14996795556505021"/>
      </left>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0691854609822"/>
      </left>
      <right/>
      <top/>
      <bottom/>
      <diagonal/>
    </border>
    <border>
      <left/>
      <right style="thin">
        <color theme="0" tint="-0.14990691854609822"/>
      </right>
      <top/>
      <bottom/>
      <diagonal/>
    </border>
    <border>
      <left style="thin">
        <color theme="0" tint="-0.14990691854609822"/>
      </left>
      <right/>
      <top/>
      <bottom style="thin">
        <color theme="0" tint="-0.1498764000366222"/>
      </bottom>
      <diagonal/>
    </border>
    <border>
      <left/>
      <right/>
      <top/>
      <bottom style="thin">
        <color theme="0" tint="-0.1498764000366222"/>
      </bottom>
      <diagonal/>
    </border>
    <border>
      <left/>
      <right style="thin">
        <color theme="0" tint="-0.1498764000366222"/>
      </right>
      <top/>
      <bottom/>
      <diagonal/>
    </border>
    <border>
      <left/>
      <right style="thin">
        <color theme="0" tint="-0.1498764000366222"/>
      </right>
      <top/>
      <bottom style="thin">
        <color theme="0" tint="-0.1498764000366222"/>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8764000366222"/>
      </left>
      <right/>
      <top/>
      <bottom/>
      <diagonal/>
    </border>
    <border>
      <left style="thin">
        <color theme="0" tint="-0.1498764000366222"/>
      </left>
      <right/>
      <top/>
      <bottom style="thin">
        <color theme="0" tint="-0.1498764000366222"/>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style="thin">
        <color theme="0" tint="-0.1498764000366222"/>
      </right>
      <top style="thin">
        <color theme="0" tint="-0.1498764000366222"/>
      </top>
      <bottom/>
      <diagonal/>
    </border>
    <border>
      <left style="thin">
        <color theme="0" tint="-0.1498458815271462"/>
      </left>
      <right/>
      <top style="thin">
        <color theme="0" tint="-0.149845881527146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right style="thin">
        <color theme="0" tint="-0.1498764000366222"/>
      </right>
      <top style="thin">
        <color theme="0" tint="-0.14990691854609822"/>
      </top>
      <bottom style="thin">
        <color theme="0" tint="-0.1498764000366222"/>
      </bottom>
      <diagonal/>
    </border>
    <border>
      <left style="thin">
        <color theme="0" tint="-0.1498458815271462"/>
      </left>
      <right/>
      <top/>
      <bottom/>
      <diagonal/>
    </border>
    <border>
      <left/>
      <right style="thin">
        <color theme="0" tint="-0.1498458815271462"/>
      </right>
      <top/>
      <bottom/>
      <diagonal/>
    </border>
    <border>
      <left/>
      <right style="thin">
        <color theme="0" tint="-0.14981536301767021"/>
      </right>
      <top/>
      <bottom/>
      <diagonal/>
    </border>
    <border>
      <left/>
      <right/>
      <top/>
      <bottom style="thin">
        <color theme="0" tint="-0.149784844508194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0691854609822"/>
      </top>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right style="medium">
        <color theme="0" tint="-0.14996795556505021"/>
      </right>
      <top/>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bottom/>
      <diagonal/>
    </border>
    <border>
      <left/>
      <right style="medium">
        <color theme="0" tint="-0.14993743705557422"/>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style="medium">
        <color theme="0" tint="-0.14996795556505021"/>
      </top>
      <bottom/>
      <diagonal/>
    </border>
    <border>
      <left style="medium">
        <color theme="0" tint="-0.14993743705557422"/>
      </left>
      <right/>
      <top/>
      <bottom style="medium">
        <color theme="0" tint="-0.14996795556505021"/>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theme="0" tint="-0.14990691854609822"/>
      </left>
      <right/>
      <top/>
      <bottom style="thin">
        <color theme="0" tint="-0.1498458815271462"/>
      </bottom>
      <diagonal/>
    </border>
    <border>
      <left/>
      <right style="thin">
        <color theme="0" tint="-0.14990691854609822"/>
      </right>
      <top style="thin">
        <color theme="0" tint="-0.1498458815271462"/>
      </top>
      <bottom/>
      <diagonal/>
    </border>
    <border>
      <left/>
      <right style="thin">
        <color theme="0" tint="-0.14981536301767021"/>
      </right>
      <top style="thin">
        <color theme="0" tint="-0.1498458815271462"/>
      </top>
      <bottom style="thin">
        <color theme="0" tint="-0.1498458815271462"/>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right/>
      <top style="medium">
        <color rgb="FF008000"/>
      </top>
      <bottom/>
      <diagonal/>
    </border>
    <border>
      <left style="medium">
        <color rgb="FF008000"/>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style="hair">
        <color indexed="64"/>
      </right>
      <top/>
      <bottom style="thin">
        <color indexed="64"/>
      </bottom>
      <diagonal/>
    </border>
    <border>
      <left style="thin">
        <color theme="0" tint="-0.1498764000366222"/>
      </left>
      <right/>
      <top/>
      <bottom style="thin">
        <color theme="0" tint="-0.14990691854609822"/>
      </bottom>
      <diagonal/>
    </border>
    <border>
      <left/>
      <right style="thin">
        <color theme="0" tint="-0.1498458815271462"/>
      </right>
      <top/>
      <bottom style="thin">
        <color theme="0" tint="-0.14990691854609822"/>
      </bottom>
      <diagonal/>
    </border>
    <border>
      <left style="thin">
        <color theme="0" tint="-0.1498458815271462"/>
      </left>
      <right/>
      <top/>
      <bottom style="thin">
        <color theme="0" tint="-0.14990691854609822"/>
      </bottom>
      <diagonal/>
    </border>
    <border>
      <left/>
      <right/>
      <top style="thin">
        <color auto="1"/>
      </top>
      <bottom style="thin">
        <color auto="1"/>
      </bottom>
      <diagonal/>
    </border>
    <border>
      <left/>
      <right/>
      <top style="thin">
        <color indexed="64"/>
      </top>
      <bottom/>
      <diagonal/>
    </border>
    <border>
      <left/>
      <right style="thin">
        <color auto="1"/>
      </right>
      <top/>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diagonalDown="1">
      <left style="medium">
        <color rgb="FFFF0000"/>
      </left>
      <right/>
      <top style="thin">
        <color indexed="64"/>
      </top>
      <bottom/>
      <diagonal style="thin">
        <color indexed="64"/>
      </diagonal>
    </border>
    <border diagonalDown="1">
      <left/>
      <right style="medium">
        <color rgb="FFFF0000"/>
      </right>
      <top style="thin">
        <color indexed="64"/>
      </top>
      <bottom/>
      <diagonal style="thin">
        <color indexed="64"/>
      </diagonal>
    </border>
    <border diagonalDown="1">
      <left style="medium">
        <color rgb="FFFF0000"/>
      </left>
      <right/>
      <top/>
      <bottom style="thin">
        <color indexed="64"/>
      </bottom>
      <diagonal style="thin">
        <color indexed="64"/>
      </diagonal>
    </border>
    <border diagonalDown="1">
      <left/>
      <right style="medium">
        <color rgb="FFFF0000"/>
      </right>
      <top/>
      <bottom style="thin">
        <color indexed="64"/>
      </bottom>
      <diagonal style="thin">
        <color indexed="64"/>
      </diagonal>
    </border>
    <border>
      <left style="medium">
        <color rgb="FFFF0000"/>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diagonalDown="1">
      <left style="medium">
        <color rgb="FFFF0000"/>
      </left>
      <right style="thin">
        <color indexed="64"/>
      </right>
      <top style="thin">
        <color indexed="64"/>
      </top>
      <bottom style="thin">
        <color indexed="64"/>
      </bottom>
      <diagonal style="thin">
        <color auto="1"/>
      </diagonal>
    </border>
    <border diagonalDown="1">
      <left style="thin">
        <color indexed="64"/>
      </left>
      <right style="medium">
        <color rgb="FFFF0000"/>
      </right>
      <top style="thin">
        <color indexed="64"/>
      </top>
      <bottom style="thin">
        <color indexed="64"/>
      </bottom>
      <diagonal style="thin">
        <color auto="1"/>
      </diagonal>
    </border>
    <border>
      <left style="medium">
        <color rgb="FFFF0000"/>
      </left>
      <right/>
      <top style="thin">
        <color indexed="64"/>
      </top>
      <bottom style="thin">
        <color indexed="64"/>
      </bottom>
      <diagonal/>
    </border>
    <border>
      <left/>
      <right style="thin">
        <color auto="1"/>
      </right>
      <top style="thin">
        <color indexed="64"/>
      </top>
      <bottom/>
      <diagonal/>
    </border>
    <border>
      <left/>
      <right/>
      <top style="thin">
        <color indexed="10"/>
      </top>
      <bottom/>
      <diagonal/>
    </border>
    <border>
      <left/>
      <right/>
      <top/>
      <bottom style="thin">
        <color indexed="10"/>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auto="1"/>
      </right>
      <top/>
      <bottom/>
      <diagonal/>
    </border>
    <border>
      <left style="thin">
        <color indexed="64"/>
      </left>
      <right style="medium">
        <color indexed="64"/>
      </right>
      <top/>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theme="1"/>
      </left>
      <right/>
      <top/>
      <bottom/>
      <diagonal/>
    </border>
    <border>
      <left/>
      <right style="thin">
        <color theme="1"/>
      </right>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theme="1"/>
      </left>
      <right/>
      <top/>
      <bottom style="medium">
        <color theme="1"/>
      </bottom>
      <diagonal/>
    </border>
    <border>
      <left/>
      <right/>
      <top/>
      <bottom style="medium">
        <color theme="1"/>
      </bottom>
      <diagonal/>
    </border>
    <border>
      <left/>
      <right style="thin">
        <color theme="1"/>
      </right>
      <top/>
      <bottom style="medium">
        <color theme="1"/>
      </bottom>
      <diagonal/>
    </border>
    <border>
      <left/>
      <right/>
      <top/>
      <bottom style="mediumDashDotDot">
        <color auto="1"/>
      </bottom>
      <diagonal/>
    </border>
    <border>
      <left style="mediumDashDotDot">
        <color auto="1"/>
      </left>
      <right/>
      <top/>
      <bottom/>
      <diagonal/>
    </border>
    <border>
      <left style="mediumDashDotDot">
        <color auto="1"/>
      </left>
      <right/>
      <top/>
      <bottom style="mediumDashDotDot">
        <color auto="1"/>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thin">
        <color indexed="64"/>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auto="1"/>
      </diagonal>
    </border>
    <border>
      <left style="slantDashDot">
        <color theme="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rgb="FFFF00FF"/>
      </right>
      <top style="thin">
        <color auto="1"/>
      </top>
      <bottom style="thin">
        <color auto="1"/>
      </bottom>
      <diagonal/>
    </border>
    <border>
      <left style="thin">
        <color rgb="FFFF00FF"/>
      </left>
      <right style="thin">
        <color rgb="FFFF00FF"/>
      </right>
      <top style="thin">
        <color auto="1"/>
      </top>
      <bottom style="thin">
        <color auto="1"/>
      </bottom>
      <diagonal/>
    </border>
    <border>
      <left style="thin">
        <color rgb="FFFF00FF"/>
      </left>
      <right style="thin">
        <color auto="1"/>
      </right>
      <top style="thin">
        <color auto="1"/>
      </top>
      <bottom style="thin">
        <color auto="1"/>
      </bottom>
      <diagonal/>
    </border>
    <border diagonalDown="1">
      <left style="thin">
        <color auto="1"/>
      </left>
      <right style="thin">
        <color rgb="FFFF00FF"/>
      </right>
      <top style="thin">
        <color indexed="64"/>
      </top>
      <bottom style="thin">
        <color rgb="FFFF00FF"/>
      </bottom>
      <diagonal style="thin">
        <color auto="1"/>
      </diagonal>
    </border>
    <border diagonalDown="1">
      <left style="thin">
        <color rgb="FFFF00FF"/>
      </left>
      <right style="thin">
        <color rgb="FFFF00FF"/>
      </right>
      <top style="thin">
        <color indexed="64"/>
      </top>
      <bottom style="thin">
        <color rgb="FFFF00FF"/>
      </bottom>
      <diagonal style="thin">
        <color auto="1"/>
      </diagonal>
    </border>
    <border diagonalDown="1">
      <left style="thin">
        <color rgb="FFFF00FF"/>
      </left>
      <right style="thin">
        <color auto="1"/>
      </right>
      <top style="thin">
        <color indexed="64"/>
      </top>
      <bottom style="thin">
        <color rgb="FFFF00FF"/>
      </bottom>
      <diagonal style="thin">
        <color auto="1"/>
      </diagonal>
    </border>
    <border diagonalDown="1">
      <left style="thin">
        <color auto="1"/>
      </left>
      <right style="thin">
        <color rgb="FFFF00FF"/>
      </right>
      <top style="thin">
        <color rgb="FFFF00FF"/>
      </top>
      <bottom style="thin">
        <color rgb="FFFF00FF"/>
      </bottom>
      <diagonal style="thin">
        <color auto="1"/>
      </diagonal>
    </border>
    <border diagonalDown="1">
      <left style="thin">
        <color rgb="FFFF00FF"/>
      </left>
      <right style="thin">
        <color rgb="FFFF00FF"/>
      </right>
      <top style="thin">
        <color rgb="FFFF00FF"/>
      </top>
      <bottom style="thin">
        <color rgb="FFFF00FF"/>
      </bottom>
      <diagonal style="thin">
        <color auto="1"/>
      </diagonal>
    </border>
    <border diagonalDown="1">
      <left style="thin">
        <color rgb="FFFF00FF"/>
      </left>
      <right style="thin">
        <color auto="1"/>
      </right>
      <top style="thin">
        <color rgb="FFFF00FF"/>
      </top>
      <bottom style="thin">
        <color rgb="FFFF00FF"/>
      </bottom>
      <diagonal style="thin">
        <color auto="1"/>
      </diagonal>
    </border>
    <border diagonalDown="1">
      <left style="thin">
        <color auto="1"/>
      </left>
      <right style="thin">
        <color rgb="FFFF00FF"/>
      </right>
      <top style="thin">
        <color rgb="FFFF00FF"/>
      </top>
      <bottom style="thin">
        <color auto="1"/>
      </bottom>
      <diagonal style="thin">
        <color auto="1"/>
      </diagonal>
    </border>
    <border diagonalDown="1">
      <left style="thin">
        <color rgb="FFFF00FF"/>
      </left>
      <right style="thin">
        <color rgb="FFFF00FF"/>
      </right>
      <top style="thin">
        <color rgb="FFFF00FF"/>
      </top>
      <bottom style="thin">
        <color auto="1"/>
      </bottom>
      <diagonal style="thin">
        <color auto="1"/>
      </diagonal>
    </border>
    <border diagonalDown="1">
      <left style="thin">
        <color rgb="FFFF00FF"/>
      </left>
      <right style="thin">
        <color auto="1"/>
      </right>
      <top style="thin">
        <color rgb="FFFF00FF"/>
      </top>
      <bottom style="thin">
        <color auto="1"/>
      </bottom>
      <diagonal style="thin">
        <color auto="1"/>
      </diagonal>
    </border>
    <border>
      <left style="thin">
        <color indexed="10"/>
      </left>
      <right/>
      <top/>
      <bottom/>
      <diagonal/>
    </border>
    <border>
      <left style="thin">
        <color theme="0" tint="-0.14996795556505021"/>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top style="thin">
        <color theme="0" tint="-0.14996795556505021"/>
      </top>
      <bottom/>
      <diagonal/>
    </border>
    <border>
      <left/>
      <right style="thin">
        <color theme="0" tint="-0.14993743705557422"/>
      </right>
      <top style="thin">
        <color theme="0" tint="-0.14996795556505021"/>
      </top>
      <bottom/>
      <diagonal/>
    </border>
    <border>
      <left/>
      <right style="thin">
        <color theme="0" tint="-0.14990691854609822"/>
      </right>
      <top style="thin">
        <color theme="0" tint="-0.14993743705557422"/>
      </top>
      <bottom/>
      <diagonal/>
    </border>
    <border>
      <left style="thin">
        <color theme="0" tint="-0.14990691854609822"/>
      </left>
      <right/>
      <top style="thin">
        <color theme="0" tint="-0.14993743705557422"/>
      </top>
      <bottom/>
      <diagonal/>
    </border>
    <border>
      <left/>
      <right style="thin">
        <color theme="0" tint="-0.1498764000366222"/>
      </right>
      <top style="thin">
        <color theme="0" tint="-0.14993743705557422"/>
      </top>
      <bottom/>
      <diagonal/>
    </border>
    <border>
      <left style="thin">
        <color theme="0" tint="-0.14993743705557422"/>
      </left>
      <right/>
      <top style="thin">
        <color theme="0" tint="-0.14990691854609822"/>
      </top>
      <bottom/>
      <diagonal/>
    </border>
    <border>
      <left style="thin">
        <color theme="0" tint="-0.14990691854609822"/>
      </left>
      <right/>
      <top style="thin">
        <color theme="0" tint="-0.1498764000366222"/>
      </top>
      <bottom/>
      <diagonal/>
    </border>
    <border>
      <left/>
      <right style="thin">
        <color theme="0" tint="-0.14990691854609822"/>
      </right>
      <top style="thin">
        <color theme="0" tint="-0.14996795556505021"/>
      </top>
      <bottom/>
      <diagonal/>
    </border>
    <border>
      <left style="medium">
        <color theme="0" tint="-0.1498764000366222"/>
      </left>
      <right/>
      <top style="medium">
        <color theme="0" tint="-0.1498764000366222"/>
      </top>
      <bottom/>
      <diagonal/>
    </border>
    <border>
      <left/>
      <right/>
      <top style="medium">
        <color theme="0" tint="-0.1498764000366222"/>
      </top>
      <bottom/>
      <diagonal/>
    </border>
    <border>
      <left/>
      <right style="medium">
        <color theme="0" tint="-0.1498764000366222"/>
      </right>
      <top style="medium">
        <color theme="0" tint="-0.1498764000366222"/>
      </top>
      <bottom/>
      <diagonal/>
    </border>
    <border>
      <left style="medium">
        <color theme="0" tint="-0.1498764000366222"/>
      </left>
      <right/>
      <top/>
      <bottom/>
      <diagonal/>
    </border>
    <border>
      <left/>
      <right style="medium">
        <color theme="0" tint="-0.1498764000366222"/>
      </right>
      <top/>
      <bottom/>
      <diagonal/>
    </border>
    <border>
      <left style="medium">
        <color theme="0" tint="-0.1498764000366222"/>
      </left>
      <right/>
      <top/>
      <bottom style="thin">
        <color theme="0" tint="-0.14990691854609822"/>
      </bottom>
      <diagonal/>
    </border>
    <border>
      <left/>
      <right style="medium">
        <color theme="0" tint="-0.1498764000366222"/>
      </right>
      <top/>
      <bottom style="thin">
        <color theme="0" tint="-0.14990691854609822"/>
      </bottom>
      <diagonal/>
    </border>
    <border>
      <left style="medium">
        <color theme="0" tint="-0.1498764000366222"/>
      </left>
      <right/>
      <top style="thin">
        <color theme="0" tint="-0.14990691854609822"/>
      </top>
      <bottom/>
      <diagonal/>
    </border>
    <border>
      <left/>
      <right style="medium">
        <color theme="0" tint="-0.1498764000366222"/>
      </right>
      <top style="thin">
        <color theme="0" tint="-0.14990691854609822"/>
      </top>
      <bottom/>
      <diagonal/>
    </border>
    <border>
      <left style="medium">
        <color theme="0" tint="-0.1498764000366222"/>
      </left>
      <right/>
      <top/>
      <bottom style="medium">
        <color theme="0" tint="-0.1498764000366222"/>
      </bottom>
      <diagonal/>
    </border>
    <border>
      <left/>
      <right/>
      <top/>
      <bottom style="medium">
        <color theme="0" tint="-0.1498764000366222"/>
      </bottom>
      <diagonal/>
    </border>
    <border>
      <left/>
      <right style="medium">
        <color theme="0" tint="-0.1498764000366222"/>
      </right>
      <top/>
      <bottom style="medium">
        <color theme="0" tint="-0.1498764000366222"/>
      </bottom>
      <diagonal/>
    </border>
    <border>
      <left/>
      <right style="thin">
        <color theme="0" tint="-0.14990691854609822"/>
      </right>
      <top/>
      <bottom style="thin">
        <color theme="0" tint="-0.14993743705557422"/>
      </bottom>
      <diagonal/>
    </border>
    <border>
      <left/>
      <right style="thin">
        <color auto="1"/>
      </right>
      <top/>
      <bottom/>
      <diagonal/>
    </border>
    <border>
      <left/>
      <right style="hair">
        <color indexed="64"/>
      </right>
      <top style="thin">
        <color indexed="64"/>
      </top>
      <bottom/>
      <diagonal/>
    </border>
    <border>
      <left style="hair">
        <color auto="1"/>
      </left>
      <right/>
      <top style="thin">
        <color auto="1"/>
      </top>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slantDashDot">
        <color theme="1"/>
      </left>
      <right/>
      <top style="slantDashDot">
        <color theme="1"/>
      </top>
      <bottom/>
      <diagonal/>
    </border>
    <border>
      <left/>
      <right/>
      <top style="slantDashDot">
        <color theme="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73" fillId="0" borderId="0" applyFont="0" applyFill="0" applyBorder="0" applyAlignment="0" applyProtection="0">
      <alignment vertical="center"/>
    </xf>
    <xf numFmtId="0" fontId="73" fillId="0" borderId="0">
      <alignment vertical="center"/>
    </xf>
    <xf numFmtId="0" fontId="1" fillId="0" borderId="0" applyAlignment="0"/>
    <xf numFmtId="0" fontId="102" fillId="0" borderId="0"/>
    <xf numFmtId="38" fontId="1" fillId="0" borderId="0" applyFont="0" applyFill="0" applyBorder="0" applyAlignment="0" applyProtection="0">
      <alignment vertical="center"/>
    </xf>
  </cellStyleXfs>
  <cellXfs count="2961">
    <xf numFmtId="0" fontId="0" fillId="0" borderId="0" xfId="0"/>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0" xfId="0" applyFont="1" applyAlignment="1">
      <alignment vertical="center"/>
    </xf>
    <xf numFmtId="0" fontId="5" fillId="0" borderId="8" xfId="0" applyFont="1" applyBorder="1" applyAlignment="1">
      <alignment vertical="center"/>
    </xf>
    <xf numFmtId="0" fontId="6" fillId="0" borderId="0" xfId="0" applyFont="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9"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0" xfId="0" applyFont="1" applyAlignment="1">
      <alignment horizontal="center"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5" xfId="0" applyFont="1" applyBorder="1" applyAlignment="1">
      <alignment vertical="center"/>
    </xf>
    <xf numFmtId="0" fontId="9" fillId="0" borderId="0" xfId="0" applyFont="1" applyAlignment="1">
      <alignment vertical="center"/>
    </xf>
    <xf numFmtId="0" fontId="6" fillId="0" borderId="0" xfId="0" applyFont="1" applyAlignment="1">
      <alignment vertical="center" wrapText="1"/>
    </xf>
    <xf numFmtId="0" fontId="6" fillId="0" borderId="9" xfId="0" applyFont="1" applyBorder="1" applyAlignment="1">
      <alignment horizontal="center" vertical="center"/>
    </xf>
    <xf numFmtId="0" fontId="6" fillId="0" borderId="1" xfId="0" applyFont="1" applyBorder="1" applyAlignment="1">
      <alignment vertical="center"/>
    </xf>
    <xf numFmtId="0" fontId="6" fillId="0" borderId="7"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12" fillId="0" borderId="0" xfId="0" applyFont="1" applyAlignment="1">
      <alignment vertical="center"/>
    </xf>
    <xf numFmtId="0" fontId="13" fillId="0" borderId="7" xfId="0" applyFont="1" applyBorder="1" applyAlignment="1">
      <alignment vertical="center"/>
    </xf>
    <xf numFmtId="0" fontId="13" fillId="0" borderId="2" xfId="0" applyFont="1" applyBorder="1" applyAlignment="1">
      <alignment vertical="center"/>
    </xf>
    <xf numFmtId="0" fontId="13" fillId="0" borderId="0" xfId="0" applyFont="1" applyAlignment="1">
      <alignment vertical="center"/>
    </xf>
    <xf numFmtId="0" fontId="13" fillId="0" borderId="4" xfId="0" applyFont="1" applyBorder="1" applyAlignment="1">
      <alignment vertical="center"/>
    </xf>
    <xf numFmtId="0" fontId="13" fillId="0" borderId="3" xfId="0" applyFont="1" applyBorder="1" applyAlignment="1">
      <alignment vertical="center" justifyLastLine="1"/>
    </xf>
    <xf numFmtId="0" fontId="13" fillId="0" borderId="4" xfId="0" applyFont="1" applyBorder="1" applyAlignment="1">
      <alignment vertical="center" justifyLastLine="1"/>
    </xf>
    <xf numFmtId="0" fontId="13" fillId="0" borderId="5" xfId="0" applyFont="1" applyBorder="1" applyAlignment="1">
      <alignment vertical="center" justifyLastLine="1"/>
    </xf>
    <xf numFmtId="0" fontId="13" fillId="0" borderId="6" xfId="0" applyFont="1" applyBorder="1" applyAlignment="1">
      <alignment vertical="center" justifyLastLine="1"/>
    </xf>
    <xf numFmtId="0" fontId="6" fillId="0" borderId="16" xfId="0" applyFont="1" applyBorder="1" applyAlignment="1">
      <alignment vertical="center"/>
    </xf>
    <xf numFmtId="0" fontId="12" fillId="0" borderId="10" xfId="0" applyFont="1" applyBorder="1" applyAlignment="1">
      <alignment vertical="center"/>
    </xf>
    <xf numFmtId="0" fontId="11" fillId="0" borderId="9" xfId="0" applyFont="1" applyBorder="1" applyAlignment="1">
      <alignment vertical="top" wrapText="1"/>
    </xf>
    <xf numFmtId="0" fontId="12" fillId="0" borderId="9" xfId="0" applyFont="1" applyBorder="1" applyAlignment="1">
      <alignment vertical="center"/>
    </xf>
    <xf numFmtId="0" fontId="6" fillId="0" borderId="15" xfId="0" applyFont="1" applyBorder="1" applyAlignment="1">
      <alignment horizontal="center" vertical="center"/>
    </xf>
    <xf numFmtId="0" fontId="3" fillId="0" borderId="0" xfId="0" applyFont="1" applyAlignment="1">
      <alignment vertical="center"/>
    </xf>
    <xf numFmtId="0" fontId="12" fillId="0" borderId="17" xfId="0" applyFont="1" applyBorder="1" applyAlignment="1">
      <alignment vertical="center"/>
    </xf>
    <xf numFmtId="0" fontId="12" fillId="0" borderId="3" xfId="0" applyFont="1" applyBorder="1" applyAlignment="1">
      <alignment vertical="center"/>
    </xf>
    <xf numFmtId="0" fontId="12" fillId="0" borderId="16" xfId="0" applyFont="1" applyBorder="1" applyAlignment="1">
      <alignment vertical="center"/>
    </xf>
    <xf numFmtId="0" fontId="6" fillId="0" borderId="19" xfId="0" applyFont="1" applyBorder="1" applyAlignment="1">
      <alignment horizontal="center" vertical="center"/>
    </xf>
    <xf numFmtId="0" fontId="6" fillId="0" borderId="19" xfId="0" applyFont="1" applyBorder="1" applyAlignment="1">
      <alignment horizontal="distributed" vertical="center" justifyLastLine="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0" fontId="6" fillId="0" borderId="10" xfId="0" applyFont="1" applyBorder="1" applyAlignment="1">
      <alignment horizontal="distributed" vertical="center" justifyLastLine="1"/>
    </xf>
    <xf numFmtId="0" fontId="6" fillId="0" borderId="20" xfId="0" applyFont="1" applyBorder="1" applyAlignment="1">
      <alignment vertical="center" wrapText="1"/>
    </xf>
    <xf numFmtId="0" fontId="6" fillId="0" borderId="20" xfId="0" applyFont="1" applyBorder="1" applyAlignment="1">
      <alignment vertical="center"/>
    </xf>
    <xf numFmtId="0" fontId="7" fillId="0" borderId="12" xfId="0" applyFont="1" applyBorder="1" applyAlignment="1">
      <alignment vertical="center" wrapText="1"/>
    </xf>
    <xf numFmtId="0" fontId="7" fillId="0" borderId="20" xfId="0" applyFont="1" applyBorder="1" applyAlignment="1">
      <alignment vertical="center" wrapText="1"/>
    </xf>
    <xf numFmtId="0" fontId="7" fillId="0" borderId="15" xfId="0" applyFont="1" applyBorder="1" applyAlignment="1">
      <alignment horizontal="center" vertical="center" wrapText="1"/>
    </xf>
    <xf numFmtId="0" fontId="12" fillId="0" borderId="18"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2" fillId="0" borderId="14" xfId="0" applyFont="1" applyBorder="1" applyAlignment="1">
      <alignment vertical="center"/>
    </xf>
    <xf numFmtId="0" fontId="12" fillId="0" borderId="15" xfId="0" applyFont="1" applyBorder="1" applyAlignment="1">
      <alignment vertical="center"/>
    </xf>
    <xf numFmtId="0" fontId="6" fillId="0" borderId="18" xfId="0" applyFont="1" applyBorder="1" applyAlignment="1">
      <alignment vertical="center"/>
    </xf>
    <xf numFmtId="0" fontId="5" fillId="0" borderId="21" xfId="0" applyFont="1" applyBorder="1" applyAlignment="1">
      <alignment vertical="center"/>
    </xf>
    <xf numFmtId="0" fontId="16" fillId="0" borderId="7"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0" xfId="0" applyFont="1" applyAlignment="1">
      <alignment vertical="center"/>
    </xf>
    <xf numFmtId="0" fontId="16" fillId="0" borderId="4" xfId="0" applyFont="1" applyBorder="1" applyAlignment="1">
      <alignment vertical="center"/>
    </xf>
    <xf numFmtId="0" fontId="16" fillId="0" borderId="23" xfId="0" applyFont="1" applyBorder="1" applyAlignment="1">
      <alignment vertical="center"/>
    </xf>
    <xf numFmtId="0" fontId="21" fillId="0" borderId="0" xfId="0" applyFont="1" applyAlignment="1">
      <alignment vertical="center"/>
    </xf>
    <xf numFmtId="0" fontId="6" fillId="0" borderId="24"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5" fillId="0" borderId="30" xfId="0" applyFont="1" applyBorder="1" applyAlignment="1">
      <alignment vertical="center"/>
    </xf>
    <xf numFmtId="0" fontId="5" fillId="0" borderId="24" xfId="0" applyFont="1" applyBorder="1" applyAlignment="1">
      <alignment vertical="center"/>
    </xf>
    <xf numFmtId="0" fontId="5" fillId="0" borderId="31" xfId="0" applyFont="1" applyBorder="1" applyAlignment="1">
      <alignment vertical="center"/>
    </xf>
    <xf numFmtId="0" fontId="9" fillId="0" borderId="24" xfId="0" applyFont="1" applyBorder="1" applyAlignment="1">
      <alignment vertical="center"/>
    </xf>
    <xf numFmtId="0" fontId="5" fillId="0" borderId="32" xfId="0" applyFont="1" applyBorder="1" applyAlignment="1">
      <alignment vertical="center"/>
    </xf>
    <xf numFmtId="0" fontId="5" fillId="0" borderId="27" xfId="0" applyFont="1" applyBorder="1" applyAlignment="1">
      <alignment vertical="center"/>
    </xf>
    <xf numFmtId="0" fontId="5" fillId="0" borderId="28" xfId="0" applyFont="1" applyBorder="1" applyAlignment="1">
      <alignment vertical="center"/>
    </xf>
    <xf numFmtId="0" fontId="11" fillId="0" borderId="28" xfId="0" applyFont="1" applyBorder="1" applyAlignment="1">
      <alignment vertical="top" wrapText="1"/>
    </xf>
    <xf numFmtId="0" fontId="6" fillId="0" borderId="28" xfId="0" applyFont="1" applyBorder="1" applyAlignment="1">
      <alignment horizontal="center" vertical="center"/>
    </xf>
    <xf numFmtId="0" fontId="6" fillId="0" borderId="32" xfId="0" applyFont="1" applyBorder="1" applyAlignment="1">
      <alignment vertical="center"/>
    </xf>
    <xf numFmtId="0" fontId="6" fillId="0" borderId="30" xfId="0" applyFont="1" applyBorder="1" applyAlignment="1">
      <alignment vertical="center"/>
    </xf>
    <xf numFmtId="0" fontId="6" fillId="2" borderId="9" xfId="0" applyFont="1" applyFill="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177" fontId="24" fillId="0" borderId="33" xfId="0" applyNumberFormat="1" applyFont="1" applyBorder="1" applyAlignment="1">
      <alignment vertical="center"/>
    </xf>
    <xf numFmtId="0" fontId="24" fillId="0" borderId="0" xfId="0" applyFont="1" applyAlignment="1">
      <alignment vertical="center"/>
    </xf>
    <xf numFmtId="0" fontId="27" fillId="0" borderId="0" xfId="0" applyFont="1" applyAlignment="1">
      <alignment vertical="center"/>
    </xf>
    <xf numFmtId="177" fontId="24" fillId="0" borderId="34" xfId="0" applyNumberFormat="1" applyFont="1" applyBorder="1" applyAlignment="1">
      <alignment vertical="center"/>
    </xf>
    <xf numFmtId="177" fontId="25" fillId="0" borderId="35" xfId="0" applyNumberFormat="1" applyFont="1" applyBorder="1" applyAlignment="1">
      <alignment vertical="center"/>
    </xf>
    <xf numFmtId="177" fontId="25" fillId="0" borderId="33" xfId="0" applyNumberFormat="1" applyFont="1" applyBorder="1" applyAlignment="1">
      <alignment vertical="center"/>
    </xf>
    <xf numFmtId="177" fontId="25" fillId="0" borderId="0" xfId="0" applyNumberFormat="1" applyFont="1" applyAlignment="1">
      <alignment vertical="center"/>
    </xf>
    <xf numFmtId="177" fontId="24" fillId="0" borderId="36" xfId="0" applyNumberFormat="1" applyFont="1" applyBorder="1" applyAlignment="1">
      <alignment vertical="center"/>
    </xf>
    <xf numFmtId="177" fontId="25" fillId="0" borderId="36" xfId="0" applyNumberFormat="1" applyFont="1" applyBorder="1" applyAlignment="1">
      <alignment vertical="center"/>
    </xf>
    <xf numFmtId="0" fontId="24" fillId="3" borderId="34" xfId="0" applyFont="1" applyFill="1" applyBorder="1" applyAlignment="1">
      <alignment horizontal="center" vertical="center" shrinkToFit="1"/>
    </xf>
    <xf numFmtId="0" fontId="24" fillId="3" borderId="36" xfId="0" applyFont="1" applyFill="1" applyBorder="1" applyAlignment="1">
      <alignment horizontal="center" vertical="center" shrinkToFit="1"/>
    </xf>
    <xf numFmtId="177" fontId="25" fillId="0" borderId="37" xfId="0" applyNumberFormat="1" applyFont="1" applyBorder="1" applyAlignment="1">
      <alignment vertical="center"/>
    </xf>
    <xf numFmtId="0" fontId="25" fillId="3" borderId="33" xfId="0" applyFont="1" applyFill="1" applyBorder="1" applyAlignment="1">
      <alignment horizontal="center" vertical="center" shrinkToFit="1"/>
    </xf>
    <xf numFmtId="177" fontId="24" fillId="0" borderId="37" xfId="0" applyNumberFormat="1" applyFont="1" applyBorder="1" applyAlignment="1">
      <alignment vertical="center"/>
    </xf>
    <xf numFmtId="176" fontId="24" fillId="0" borderId="33" xfId="0" applyNumberFormat="1" applyFont="1" applyBorder="1" applyAlignment="1">
      <alignment horizontal="center" vertical="center"/>
    </xf>
    <xf numFmtId="0" fontId="25" fillId="3" borderId="33" xfId="0" applyFont="1" applyFill="1" applyBorder="1" applyAlignment="1">
      <alignment horizontal="center" vertical="center"/>
    </xf>
    <xf numFmtId="177" fontId="24" fillId="3" borderId="33" xfId="0" applyNumberFormat="1" applyFont="1" applyFill="1" applyBorder="1" applyAlignment="1">
      <alignment horizontal="center" vertical="center"/>
    </xf>
    <xf numFmtId="177" fontId="25" fillId="3" borderId="33" xfId="0" applyNumberFormat="1" applyFont="1" applyFill="1" applyBorder="1" applyAlignment="1">
      <alignment horizontal="center" vertical="center"/>
    </xf>
    <xf numFmtId="177" fontId="24" fillId="3" borderId="34" xfId="0" applyNumberFormat="1" applyFont="1" applyFill="1" applyBorder="1" applyAlignment="1">
      <alignment horizontal="center" vertical="center"/>
    </xf>
    <xf numFmtId="177" fontId="25" fillId="3" borderId="34" xfId="0" applyNumberFormat="1" applyFont="1" applyFill="1" applyBorder="1" applyAlignment="1">
      <alignment horizontal="center" vertical="center"/>
    </xf>
    <xf numFmtId="177" fontId="25" fillId="3" borderId="2" xfId="0" applyNumberFormat="1" applyFont="1" applyFill="1" applyBorder="1" applyAlignment="1">
      <alignment horizontal="center" vertical="center"/>
    </xf>
    <xf numFmtId="177" fontId="24" fillId="0" borderId="35" xfId="0" applyNumberFormat="1" applyFont="1" applyBorder="1" applyAlignment="1">
      <alignment vertical="center"/>
    </xf>
    <xf numFmtId="176" fontId="24" fillId="0" borderId="34" xfId="0" applyNumberFormat="1" applyFont="1" applyBorder="1" applyAlignment="1">
      <alignment horizontal="center" vertical="center"/>
    </xf>
    <xf numFmtId="181" fontId="25" fillId="0" borderId="37" xfId="0" applyNumberFormat="1" applyFont="1" applyBorder="1" applyAlignment="1">
      <alignment vertical="center"/>
    </xf>
    <xf numFmtId="0" fontId="11" fillId="0" borderId="0" xfId="0" applyFont="1" applyAlignment="1">
      <alignment vertical="center"/>
    </xf>
    <xf numFmtId="0" fontId="11" fillId="0" borderId="30" xfId="0" applyFont="1" applyBorder="1" applyAlignment="1">
      <alignment vertical="center"/>
    </xf>
    <xf numFmtId="0" fontId="3" fillId="0" borderId="32" xfId="0" applyFont="1" applyBorder="1"/>
    <xf numFmtId="0" fontId="11" fillId="0" borderId="32" xfId="0" applyFont="1" applyBorder="1" applyAlignment="1">
      <alignment vertical="center"/>
    </xf>
    <xf numFmtId="0" fontId="25" fillId="0" borderId="33" xfId="0" applyFont="1" applyBorder="1" applyAlignment="1">
      <alignment horizontal="center" vertical="center"/>
    </xf>
    <xf numFmtId="176" fontId="25" fillId="0" borderId="38" xfId="0" applyNumberFormat="1" applyFont="1" applyBorder="1" applyAlignment="1">
      <alignment vertical="center"/>
    </xf>
    <xf numFmtId="0" fontId="0" fillId="0" borderId="5" xfId="0" applyBorder="1"/>
    <xf numFmtId="14" fontId="6" fillId="0" borderId="0" xfId="0" applyNumberFormat="1" applyFont="1" applyAlignment="1">
      <alignment vertical="center"/>
    </xf>
    <xf numFmtId="178" fontId="3" fillId="0" borderId="0" xfId="0" applyNumberFormat="1" applyFont="1" applyAlignment="1">
      <alignment vertical="center"/>
    </xf>
    <xf numFmtId="0" fontId="18" fillId="0" borderId="9"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5" fillId="0" borderId="0" xfId="0" applyFont="1" applyAlignment="1">
      <alignment horizontal="center" vertical="center"/>
    </xf>
    <xf numFmtId="0" fontId="35" fillId="0" borderId="0" xfId="0" applyFont="1" applyAlignment="1">
      <alignment vertical="center"/>
    </xf>
    <xf numFmtId="187" fontId="6" fillId="0" borderId="0" xfId="0" applyNumberFormat="1" applyFont="1" applyAlignment="1">
      <alignment vertical="center"/>
    </xf>
    <xf numFmtId="0" fontId="5" fillId="0" borderId="40" xfId="0" applyFont="1" applyBorder="1" applyAlignment="1">
      <alignment vertical="center"/>
    </xf>
    <xf numFmtId="0" fontId="11" fillId="0" borderId="0" xfId="0" applyFont="1" applyAlignment="1">
      <alignment vertical="top" wrapText="1"/>
    </xf>
    <xf numFmtId="0" fontId="11" fillId="0" borderId="24" xfId="0" applyFont="1" applyBorder="1" applyAlignment="1">
      <alignment vertical="top" wrapText="1"/>
    </xf>
    <xf numFmtId="0" fontId="5" fillId="0" borderId="0" xfId="0" applyFont="1" applyAlignment="1">
      <alignment vertical="center" shrinkToFit="1"/>
    </xf>
    <xf numFmtId="0" fontId="5" fillId="0" borderId="0" xfId="0" applyFont="1" applyAlignment="1">
      <alignment vertical="center" justifyLastLine="1"/>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18" fillId="0" borderId="0" xfId="0" applyFont="1" applyAlignment="1">
      <alignment vertical="center"/>
    </xf>
    <xf numFmtId="0" fontId="6" fillId="2" borderId="19" xfId="0" applyFont="1" applyFill="1" applyBorder="1" applyAlignment="1">
      <alignment horizontal="distributed" vertical="center" justifyLastLine="1"/>
    </xf>
    <xf numFmtId="0" fontId="4" fillId="0" borderId="0" xfId="0" applyFont="1" applyAlignment="1">
      <alignment vertical="center"/>
    </xf>
    <xf numFmtId="0" fontId="6" fillId="0" borderId="41" xfId="0" applyFont="1" applyBorder="1" applyAlignment="1">
      <alignment vertical="center"/>
    </xf>
    <xf numFmtId="0" fontId="6" fillId="0" borderId="42" xfId="0" applyFont="1" applyBorder="1" applyAlignment="1">
      <alignment vertical="center"/>
    </xf>
    <xf numFmtId="0" fontId="6" fillId="0" borderId="43" xfId="0" applyFont="1" applyBorder="1" applyAlignment="1">
      <alignment vertical="center"/>
    </xf>
    <xf numFmtId="0" fontId="6" fillId="0" borderId="44" xfId="0" applyFont="1" applyBorder="1" applyAlignment="1">
      <alignment vertical="center"/>
    </xf>
    <xf numFmtId="0" fontId="6" fillId="0" borderId="6" xfId="0" applyFont="1" applyBorder="1" applyAlignment="1">
      <alignment vertical="center"/>
    </xf>
    <xf numFmtId="0" fontId="13" fillId="0" borderId="10" xfId="0" applyFont="1" applyBorder="1" applyAlignment="1">
      <alignment vertical="center"/>
    </xf>
    <xf numFmtId="0" fontId="26" fillId="0" borderId="10" xfId="0" applyFont="1" applyBorder="1" applyAlignment="1">
      <alignment horizontal="right" vertical="center"/>
    </xf>
    <xf numFmtId="0" fontId="3" fillId="0" borderId="7" xfId="0" applyFont="1" applyBorder="1" applyAlignment="1">
      <alignment vertical="center"/>
    </xf>
    <xf numFmtId="0" fontId="7" fillId="0" borderId="0" xfId="0" applyFont="1" applyAlignment="1">
      <alignment vertical="center"/>
    </xf>
    <xf numFmtId="0" fontId="0" fillId="0" borderId="24" xfId="0" applyBorder="1"/>
    <xf numFmtId="0" fontId="26" fillId="0" borderId="24" xfId="0" applyFont="1" applyBorder="1" applyAlignment="1">
      <alignment horizontal="right" vertical="center"/>
    </xf>
    <xf numFmtId="0" fontId="0" fillId="0" borderId="45" xfId="0" applyBorder="1"/>
    <xf numFmtId="0" fontId="5" fillId="4" borderId="0" xfId="0" applyFont="1" applyFill="1" applyAlignment="1">
      <alignment vertical="center"/>
    </xf>
    <xf numFmtId="0" fontId="3" fillId="4" borderId="0" xfId="0" applyFont="1" applyFill="1" applyAlignment="1">
      <alignment vertical="center"/>
    </xf>
    <xf numFmtId="0" fontId="3" fillId="4" borderId="4" xfId="0" applyFont="1" applyFill="1" applyBorder="1"/>
    <xf numFmtId="0" fontId="3" fillId="4" borderId="6" xfId="0" applyFont="1" applyFill="1" applyBorder="1"/>
    <xf numFmtId="0" fontId="3" fillId="4" borderId="8" xfId="0" applyFont="1" applyFill="1" applyBorder="1" applyAlignment="1">
      <alignment vertical="center"/>
    </xf>
    <xf numFmtId="0" fontId="5" fillId="4" borderId="5" xfId="0" applyFont="1" applyFill="1" applyBorder="1" applyAlignment="1">
      <alignment vertical="center"/>
    </xf>
    <xf numFmtId="0" fontId="5" fillId="4" borderId="8" xfId="0" applyFont="1" applyFill="1" applyBorder="1" applyAlignment="1">
      <alignment vertical="center"/>
    </xf>
    <xf numFmtId="0" fontId="5" fillId="4" borderId="6" xfId="0" applyFont="1" applyFill="1" applyBorder="1" applyAlignment="1">
      <alignment vertical="center"/>
    </xf>
    <xf numFmtId="0" fontId="5" fillId="4" borderId="7" xfId="0" applyFont="1" applyFill="1" applyBorder="1" applyAlignment="1">
      <alignment vertical="center"/>
    </xf>
    <xf numFmtId="0" fontId="5" fillId="4" borderId="2" xfId="0" applyFont="1" applyFill="1" applyBorder="1" applyAlignment="1">
      <alignment vertical="center"/>
    </xf>
    <xf numFmtId="0" fontId="3" fillId="4" borderId="1" xfId="0" applyFont="1" applyFill="1" applyBorder="1" applyAlignment="1">
      <alignment vertical="center"/>
    </xf>
    <xf numFmtId="0" fontId="3" fillId="4" borderId="7" xfId="0" applyFont="1" applyFill="1" applyBorder="1" applyAlignment="1">
      <alignment vertical="center"/>
    </xf>
    <xf numFmtId="0" fontId="3" fillId="4" borderId="2"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0" xfId="0" applyFont="1" applyFill="1" applyAlignment="1">
      <alignment vertical="distributed" textRotation="255"/>
    </xf>
    <xf numFmtId="0" fontId="3" fillId="4" borderId="4" xfId="0" applyFont="1" applyFill="1" applyBorder="1" applyAlignment="1">
      <alignment vertical="distributed" textRotation="255"/>
    </xf>
    <xf numFmtId="0" fontId="3" fillId="4" borderId="5" xfId="0" applyFont="1" applyFill="1" applyBorder="1" applyAlignment="1">
      <alignment vertical="center"/>
    </xf>
    <xf numFmtId="0" fontId="16" fillId="4" borderId="8" xfId="0" applyFont="1" applyFill="1" applyBorder="1" applyAlignment="1">
      <alignment vertical="center"/>
    </xf>
    <xf numFmtId="0" fontId="3" fillId="4" borderId="6" xfId="0" applyFont="1" applyFill="1" applyBorder="1" applyAlignment="1">
      <alignment vertical="center"/>
    </xf>
    <xf numFmtId="0" fontId="16" fillId="4" borderId="7" xfId="0" applyFont="1" applyFill="1" applyBorder="1" applyAlignment="1">
      <alignment vertical="center"/>
    </xf>
    <xf numFmtId="0" fontId="42" fillId="0" borderId="0" xfId="0" applyFont="1" applyAlignment="1">
      <alignment vertical="center"/>
    </xf>
    <xf numFmtId="0" fontId="5" fillId="5" borderId="0" xfId="0" applyFont="1" applyFill="1" applyAlignment="1">
      <alignment vertical="center"/>
    </xf>
    <xf numFmtId="0" fontId="43" fillId="0" borderId="0" xfId="0" applyFont="1" applyAlignment="1">
      <alignment vertical="center"/>
    </xf>
    <xf numFmtId="0" fontId="45" fillId="0" borderId="0" xfId="3" applyFont="1" applyAlignment="1">
      <alignment vertical="center"/>
    </xf>
    <xf numFmtId="49" fontId="43" fillId="0" borderId="0" xfId="3" applyNumberFormat="1" applyFont="1" applyAlignment="1">
      <alignment vertical="center"/>
    </xf>
    <xf numFmtId="0" fontId="43" fillId="0" borderId="0" xfId="3" applyFont="1" applyAlignment="1">
      <alignment vertical="center"/>
    </xf>
    <xf numFmtId="0" fontId="46" fillId="0" borderId="0" xfId="3" applyFont="1" applyAlignment="1">
      <alignment vertical="center"/>
    </xf>
    <xf numFmtId="0" fontId="43" fillId="0" borderId="47" xfId="0" applyFont="1" applyBorder="1" applyAlignment="1">
      <alignment vertical="center"/>
    </xf>
    <xf numFmtId="0" fontId="43" fillId="0" borderId="48" xfId="3" applyFont="1" applyBorder="1" applyAlignment="1">
      <alignment vertical="center"/>
    </xf>
    <xf numFmtId="0" fontId="43" fillId="0" borderId="48" xfId="0" applyFont="1" applyBorder="1" applyAlignment="1">
      <alignment vertical="center"/>
    </xf>
    <xf numFmtId="0" fontId="43" fillId="0" borderId="49" xfId="3" applyFont="1" applyBorder="1" applyAlignment="1">
      <alignment vertical="center"/>
    </xf>
    <xf numFmtId="0" fontId="43" fillId="0" borderId="50" xfId="0" applyFont="1" applyBorder="1" applyAlignment="1">
      <alignment vertical="center"/>
    </xf>
    <xf numFmtId="0" fontId="43" fillId="0" borderId="51" xfId="3" applyFont="1" applyBorder="1" applyAlignment="1">
      <alignment vertical="center"/>
    </xf>
    <xf numFmtId="0" fontId="43" fillId="0" borderId="52" xfId="0" applyFont="1" applyBorder="1" applyAlignment="1">
      <alignment vertical="center"/>
    </xf>
    <xf numFmtId="49" fontId="43" fillId="0" borderId="53" xfId="3" applyNumberFormat="1" applyFont="1" applyBorder="1" applyAlignment="1">
      <alignment vertical="center"/>
    </xf>
    <xf numFmtId="0" fontId="43" fillId="0" borderId="53" xfId="3" applyFont="1" applyBorder="1" applyAlignment="1">
      <alignment vertical="center"/>
    </xf>
    <xf numFmtId="0" fontId="43" fillId="0" borderId="54" xfId="3" applyFont="1" applyBorder="1" applyAlignment="1">
      <alignment vertical="center"/>
    </xf>
    <xf numFmtId="0" fontId="43" fillId="0" borderId="55" xfId="0" applyFont="1" applyBorder="1" applyAlignment="1">
      <alignment vertical="center"/>
    </xf>
    <xf numFmtId="0" fontId="43" fillId="0" borderId="56" xfId="3" applyFont="1" applyBorder="1" applyAlignment="1">
      <alignment vertical="center"/>
    </xf>
    <xf numFmtId="0" fontId="43" fillId="0" borderId="56" xfId="0" applyFont="1" applyBorder="1" applyAlignment="1">
      <alignment vertical="center"/>
    </xf>
    <xf numFmtId="0" fontId="43" fillId="0" borderId="57" xfId="3" applyFont="1" applyBorder="1" applyAlignment="1">
      <alignment vertical="center"/>
    </xf>
    <xf numFmtId="0" fontId="43" fillId="0" borderId="58" xfId="0" applyFont="1" applyBorder="1" applyAlignment="1">
      <alignment vertical="center"/>
    </xf>
    <xf numFmtId="0" fontId="43" fillId="0" borderId="59" xfId="3" applyFont="1" applyBorder="1" applyAlignment="1">
      <alignment vertical="center"/>
    </xf>
    <xf numFmtId="0" fontId="43" fillId="0" borderId="60" xfId="0" applyFont="1" applyBorder="1" applyAlignment="1">
      <alignment vertical="center"/>
    </xf>
    <xf numFmtId="49" fontId="43" fillId="0" borderId="61" xfId="3" applyNumberFormat="1" applyFont="1" applyBorder="1" applyAlignment="1">
      <alignment vertical="center"/>
    </xf>
    <xf numFmtId="0" fontId="43" fillId="0" borderId="61" xfId="3" applyFont="1" applyBorder="1" applyAlignment="1">
      <alignment vertical="center"/>
    </xf>
    <xf numFmtId="0" fontId="43" fillId="0" borderId="62" xfId="3" applyFont="1" applyBorder="1" applyAlignment="1">
      <alignment vertical="center"/>
    </xf>
    <xf numFmtId="0" fontId="47" fillId="0" borderId="0" xfId="3" applyFont="1" applyAlignment="1">
      <alignment vertical="center"/>
    </xf>
    <xf numFmtId="0" fontId="47" fillId="0" borderId="63" xfId="3" applyFont="1" applyBorder="1" applyAlignment="1">
      <alignment vertical="center"/>
    </xf>
    <xf numFmtId="0" fontId="43" fillId="0" borderId="64" xfId="0" applyFont="1" applyBorder="1" applyAlignment="1">
      <alignment vertical="center"/>
    </xf>
    <xf numFmtId="0" fontId="43" fillId="0" borderId="64" xfId="3" applyFont="1" applyBorder="1" applyAlignment="1">
      <alignment vertical="center"/>
    </xf>
    <xf numFmtId="0" fontId="43" fillId="0" borderId="65" xfId="3" applyFont="1" applyBorder="1" applyAlignment="1">
      <alignment vertical="center"/>
    </xf>
    <xf numFmtId="0" fontId="43" fillId="0" borderId="66" xfId="0" applyFont="1" applyBorder="1" applyAlignment="1">
      <alignment vertical="center"/>
    </xf>
    <xf numFmtId="0" fontId="43" fillId="0" borderId="67" xfId="0" applyFont="1" applyBorder="1" applyAlignment="1">
      <alignment vertical="center"/>
    </xf>
    <xf numFmtId="0" fontId="48" fillId="0" borderId="0" xfId="0" applyFont="1" applyAlignment="1">
      <alignment vertical="center"/>
    </xf>
    <xf numFmtId="0" fontId="43" fillId="0" borderId="68" xfId="0" applyFont="1" applyBorder="1" applyAlignment="1">
      <alignment vertical="center"/>
    </xf>
    <xf numFmtId="0" fontId="43" fillId="0" borderId="69" xfId="0" applyFont="1" applyBorder="1" applyAlignment="1">
      <alignment vertical="center"/>
    </xf>
    <xf numFmtId="0" fontId="43" fillId="0" borderId="70" xfId="0" applyFont="1" applyBorder="1" applyAlignment="1">
      <alignment vertical="center"/>
    </xf>
    <xf numFmtId="0" fontId="49" fillId="0" borderId="0" xfId="3" applyFont="1" applyAlignment="1">
      <alignment vertical="center"/>
    </xf>
    <xf numFmtId="0" fontId="51" fillId="0" borderId="0" xfId="3" applyFont="1" applyAlignment="1">
      <alignment vertical="center"/>
    </xf>
    <xf numFmtId="0" fontId="43" fillId="0" borderId="1" xfId="0" applyFont="1" applyBorder="1" applyAlignment="1">
      <alignment vertical="center"/>
    </xf>
    <xf numFmtId="49" fontId="43" fillId="0" borderId="7" xfId="3" applyNumberFormat="1" applyFont="1" applyBorder="1" applyAlignment="1">
      <alignment vertical="center"/>
    </xf>
    <xf numFmtId="0" fontId="45" fillId="0" borderId="7" xfId="3" applyFont="1" applyBorder="1" applyAlignment="1">
      <alignment vertical="center"/>
    </xf>
    <xf numFmtId="0" fontId="43" fillId="0" borderId="7" xfId="3" applyFont="1" applyBorder="1" applyAlignment="1">
      <alignment vertical="center"/>
    </xf>
    <xf numFmtId="0" fontId="43" fillId="0" borderId="2" xfId="3" applyFont="1" applyBorder="1" applyAlignment="1">
      <alignment vertical="center"/>
    </xf>
    <xf numFmtId="0" fontId="43" fillId="0" borderId="3" xfId="0" applyFont="1" applyBorder="1" applyAlignment="1">
      <alignment vertical="center"/>
    </xf>
    <xf numFmtId="0" fontId="43" fillId="0" borderId="4" xfId="3" applyFont="1" applyBorder="1" applyAlignment="1">
      <alignment vertical="center"/>
    </xf>
    <xf numFmtId="0" fontId="43" fillId="0" borderId="0" xfId="3" applyFont="1" applyAlignment="1">
      <alignment horizontal="center" vertical="center"/>
    </xf>
    <xf numFmtId="0" fontId="43" fillId="0" borderId="4" xfId="3" applyFont="1" applyBorder="1" applyAlignment="1">
      <alignment horizontal="center" vertical="center"/>
    </xf>
    <xf numFmtId="0" fontId="43" fillId="0" borderId="5" xfId="0" applyFont="1" applyBorder="1" applyAlignment="1">
      <alignment vertical="center"/>
    </xf>
    <xf numFmtId="0" fontId="43" fillId="0" borderId="8" xfId="3" applyFont="1" applyBorder="1" applyAlignment="1">
      <alignment vertical="center"/>
    </xf>
    <xf numFmtId="0" fontId="43" fillId="0" borderId="8" xfId="0" applyFont="1" applyBorder="1" applyAlignment="1">
      <alignment vertical="center"/>
    </xf>
    <xf numFmtId="0" fontId="43" fillId="0" borderId="6" xfId="3" applyFont="1" applyBorder="1" applyAlignment="1">
      <alignment vertical="center"/>
    </xf>
    <xf numFmtId="49" fontId="49" fillId="0" borderId="0" xfId="3" applyNumberFormat="1" applyFont="1" applyAlignment="1">
      <alignment vertical="center"/>
    </xf>
    <xf numFmtId="0" fontId="43" fillId="0" borderId="71" xfId="0" applyFont="1" applyBorder="1" applyAlignment="1">
      <alignment vertical="center"/>
    </xf>
    <xf numFmtId="0" fontId="43" fillId="0" borderId="72" xfId="3" applyFont="1" applyBorder="1" applyAlignment="1">
      <alignment vertical="center"/>
    </xf>
    <xf numFmtId="0" fontId="43" fillId="0" borderId="73" xfId="3" applyFont="1" applyBorder="1" applyAlignment="1">
      <alignment vertical="center"/>
    </xf>
    <xf numFmtId="0" fontId="43" fillId="0" borderId="74" xfId="0" applyFont="1" applyBorder="1" applyAlignment="1">
      <alignment vertical="center"/>
    </xf>
    <xf numFmtId="0" fontId="43" fillId="0" borderId="75" xfId="3" applyFont="1" applyBorder="1" applyAlignment="1">
      <alignment vertical="center"/>
    </xf>
    <xf numFmtId="0" fontId="43" fillId="0" borderId="76" xfId="0" applyFont="1" applyBorder="1" applyAlignment="1">
      <alignment vertical="center"/>
    </xf>
    <xf numFmtId="0" fontId="54" fillId="0" borderId="0" xfId="0" applyFont="1" applyAlignment="1">
      <alignment vertical="center"/>
    </xf>
    <xf numFmtId="0" fontId="55" fillId="0" borderId="0" xfId="3" applyFont="1" applyAlignment="1">
      <alignment vertical="center"/>
    </xf>
    <xf numFmtId="0" fontId="43" fillId="0" borderId="77" xfId="3" applyFont="1" applyBorder="1" applyAlignment="1">
      <alignment vertical="center"/>
    </xf>
    <xf numFmtId="0" fontId="54" fillId="0" borderId="0" xfId="3" applyFont="1" applyAlignment="1">
      <alignment vertical="center"/>
    </xf>
    <xf numFmtId="0" fontId="43" fillId="0" borderId="74" xfId="3" applyFont="1" applyBorder="1" applyAlignment="1">
      <alignment vertical="center"/>
    </xf>
    <xf numFmtId="0" fontId="56" fillId="0" borderId="74" xfId="3" applyFont="1" applyBorder="1" applyAlignment="1">
      <alignment vertical="center"/>
    </xf>
    <xf numFmtId="0" fontId="43" fillId="0" borderId="78" xfId="3" applyFont="1" applyBorder="1" applyAlignment="1">
      <alignment vertical="center"/>
    </xf>
    <xf numFmtId="0" fontId="43" fillId="0" borderId="79" xfId="3" applyFont="1" applyBorder="1" applyAlignment="1">
      <alignment vertical="center"/>
    </xf>
    <xf numFmtId="0" fontId="43" fillId="0" borderId="80" xfId="3" applyFont="1" applyBorder="1" applyAlignment="1">
      <alignment vertical="center"/>
    </xf>
    <xf numFmtId="0" fontId="43" fillId="0" borderId="81" xfId="0" applyFont="1" applyBorder="1" applyAlignment="1">
      <alignment vertical="center"/>
    </xf>
    <xf numFmtId="0" fontId="43" fillId="0" borderId="82" xfId="3" applyFont="1" applyBorder="1" applyAlignment="1">
      <alignment vertical="center"/>
    </xf>
    <xf numFmtId="0" fontId="43" fillId="0" borderId="83" xfId="3" applyFont="1" applyBorder="1" applyAlignment="1">
      <alignment vertical="center"/>
    </xf>
    <xf numFmtId="0" fontId="43" fillId="0" borderId="81" xfId="3" applyFont="1" applyBorder="1" applyAlignment="1">
      <alignment vertical="center"/>
    </xf>
    <xf numFmtId="0" fontId="43" fillId="0" borderId="84" xfId="0" applyFont="1" applyBorder="1" applyAlignment="1">
      <alignment vertical="center"/>
    </xf>
    <xf numFmtId="0" fontId="43" fillId="0" borderId="84" xfId="3" applyFont="1" applyBorder="1" applyAlignment="1">
      <alignment vertical="center"/>
    </xf>
    <xf numFmtId="0" fontId="43" fillId="0" borderId="85" xfId="3" applyFont="1" applyBorder="1" applyAlignment="1">
      <alignment vertical="center"/>
    </xf>
    <xf numFmtId="49" fontId="43" fillId="0" borderId="0" xfId="3" applyNumberFormat="1" applyFont="1" applyAlignment="1">
      <alignment horizontal="center" vertical="center"/>
    </xf>
    <xf numFmtId="0" fontId="48" fillId="0" borderId="0" xfId="3" applyFont="1" applyAlignment="1">
      <alignment vertical="center"/>
    </xf>
    <xf numFmtId="49" fontId="51" fillId="0" borderId="0" xfId="3" applyNumberFormat="1" applyFont="1" applyAlignment="1">
      <alignment vertical="center"/>
    </xf>
    <xf numFmtId="0" fontId="57" fillId="0" borderId="0" xfId="3" applyFont="1" applyAlignment="1">
      <alignment vertical="center"/>
    </xf>
    <xf numFmtId="49" fontId="43" fillId="0" borderId="86" xfId="3" applyNumberFormat="1" applyFont="1" applyBorder="1" applyAlignment="1">
      <alignment vertical="center"/>
    </xf>
    <xf numFmtId="0" fontId="43" fillId="0" borderId="87" xfId="3" applyFont="1" applyBorder="1" applyAlignment="1">
      <alignment vertical="center"/>
    </xf>
    <xf numFmtId="0" fontId="43" fillId="0" borderId="88" xfId="3" applyFont="1" applyBorder="1" applyAlignment="1">
      <alignment vertical="center"/>
    </xf>
    <xf numFmtId="49" fontId="43" fillId="0" borderId="76" xfId="3" applyNumberFormat="1" applyFont="1" applyBorder="1" applyAlignment="1">
      <alignment vertical="center"/>
    </xf>
    <xf numFmtId="0" fontId="52" fillId="0" borderId="0" xfId="0" applyFont="1" applyAlignment="1">
      <alignment vertical="center"/>
    </xf>
    <xf numFmtId="0" fontId="52" fillId="0" borderId="0" xfId="3" applyFont="1" applyAlignment="1">
      <alignment vertical="center"/>
    </xf>
    <xf numFmtId="49" fontId="43" fillId="0" borderId="89" xfId="3" applyNumberFormat="1" applyFont="1" applyBorder="1" applyAlignment="1">
      <alignment vertical="center"/>
    </xf>
    <xf numFmtId="0" fontId="43" fillId="0" borderId="90" xfId="3" applyFont="1" applyBorder="1" applyAlignment="1">
      <alignment horizontal="left" vertical="center"/>
    </xf>
    <xf numFmtId="0" fontId="43" fillId="0" borderId="91" xfId="3" applyFont="1" applyBorder="1" applyAlignment="1">
      <alignment horizontal="left" vertical="center"/>
    </xf>
    <xf numFmtId="0" fontId="43" fillId="0" borderId="0" xfId="3" applyFont="1" applyAlignment="1">
      <alignment horizontal="left" vertical="center"/>
    </xf>
    <xf numFmtId="0" fontId="47" fillId="0" borderId="0" xfId="3" applyFont="1" applyAlignment="1">
      <alignment horizontal="left" vertical="center"/>
    </xf>
    <xf numFmtId="0" fontId="6" fillId="5" borderId="1" xfId="0" applyFont="1" applyFill="1" applyBorder="1" applyAlignment="1">
      <alignment vertical="center"/>
    </xf>
    <xf numFmtId="0" fontId="6" fillId="5" borderId="7" xfId="0" applyFont="1" applyFill="1" applyBorder="1" applyAlignment="1">
      <alignment vertical="center"/>
    </xf>
    <xf numFmtId="0" fontId="6" fillId="5" borderId="92" xfId="0" applyFont="1" applyFill="1" applyBorder="1" applyAlignment="1">
      <alignment vertical="center"/>
    </xf>
    <xf numFmtId="0" fontId="6" fillId="5" borderId="0" xfId="0" applyFont="1" applyFill="1" applyAlignment="1">
      <alignment vertical="center"/>
    </xf>
    <xf numFmtId="0" fontId="6" fillId="5" borderId="26" xfId="0" applyFont="1" applyFill="1" applyBorder="1" applyAlignment="1">
      <alignment vertical="center"/>
    </xf>
    <xf numFmtId="0" fontId="6" fillId="5" borderId="3" xfId="0" applyFont="1" applyFill="1" applyBorder="1" applyAlignment="1">
      <alignment vertical="center"/>
    </xf>
    <xf numFmtId="0" fontId="6" fillId="0" borderId="93" xfId="0" applyFont="1" applyBorder="1" applyAlignment="1">
      <alignment vertical="center"/>
    </xf>
    <xf numFmtId="0" fontId="51" fillId="0" borderId="0" xfId="3" applyFont="1" applyAlignment="1">
      <alignment horizontal="left" vertical="center"/>
    </xf>
    <xf numFmtId="0" fontId="58" fillId="0" borderId="0" xfId="0" applyFont="1" applyAlignment="1">
      <alignment vertical="center"/>
    </xf>
    <xf numFmtId="0" fontId="35" fillId="0" borderId="0" xfId="0" applyFont="1" applyAlignment="1">
      <alignment horizontal="center" vertical="center"/>
    </xf>
    <xf numFmtId="186" fontId="24" fillId="0" borderId="34" xfId="0" applyNumberFormat="1" applyFont="1" applyBorder="1" applyAlignment="1">
      <alignment horizontal="center" vertical="center"/>
    </xf>
    <xf numFmtId="186" fontId="24" fillId="0" borderId="33" xfId="0" applyNumberFormat="1" applyFont="1" applyBorder="1" applyAlignment="1">
      <alignment horizontal="center" vertical="center"/>
    </xf>
    <xf numFmtId="0" fontId="60" fillId="0" borderId="0" xfId="0" applyFont="1"/>
    <xf numFmtId="0" fontId="43" fillId="0" borderId="0" xfId="0" applyFont="1"/>
    <xf numFmtId="49" fontId="48" fillId="0" borderId="0" xfId="3" applyNumberFormat="1" applyFont="1" applyAlignment="1">
      <alignment vertical="center"/>
    </xf>
    <xf numFmtId="0" fontId="43" fillId="0" borderId="4" xfId="0" applyFont="1" applyBorder="1" applyAlignment="1">
      <alignment vertical="center"/>
    </xf>
    <xf numFmtId="0" fontId="63" fillId="0" borderId="0" xfId="0" applyFont="1" applyAlignment="1">
      <alignment horizontal="center" vertical="center"/>
    </xf>
    <xf numFmtId="0" fontId="64" fillId="0" borderId="0" xfId="0" applyFont="1" applyAlignment="1">
      <alignment horizontal="right" vertical="center"/>
    </xf>
    <xf numFmtId="0" fontId="62" fillId="0" borderId="0" xfId="0" applyFont="1" applyAlignment="1">
      <alignment horizontal="left" vertical="center"/>
    </xf>
    <xf numFmtId="0" fontId="18" fillId="0" borderId="0" xfId="0" applyFont="1" applyAlignment="1">
      <alignment horizontal="center" vertical="center"/>
    </xf>
    <xf numFmtId="0" fontId="20" fillId="0" borderId="0" xfId="0" applyFont="1"/>
    <xf numFmtId="0" fontId="74" fillId="0" borderId="0" xfId="2" applyFont="1">
      <alignment vertical="center"/>
    </xf>
    <xf numFmtId="0" fontId="74" fillId="0" borderId="95" xfId="2" applyFont="1" applyBorder="1">
      <alignment vertical="center"/>
    </xf>
    <xf numFmtId="0" fontId="74" fillId="0" borderId="96" xfId="2" applyFont="1" applyBorder="1">
      <alignment vertical="center"/>
    </xf>
    <xf numFmtId="0" fontId="74" fillId="0" borderId="4" xfId="2" applyFont="1" applyBorder="1">
      <alignment vertical="center"/>
    </xf>
    <xf numFmtId="0" fontId="74" fillId="0" borderId="3" xfId="2" applyFont="1" applyBorder="1">
      <alignment vertical="center"/>
    </xf>
    <xf numFmtId="0" fontId="74" fillId="0" borderId="7" xfId="2" applyFont="1" applyBorder="1">
      <alignment vertical="center"/>
    </xf>
    <xf numFmtId="0" fontId="74" fillId="0" borderId="1" xfId="2" applyFont="1" applyBorder="1">
      <alignment vertical="center"/>
    </xf>
    <xf numFmtId="0" fontId="77" fillId="0" borderId="0" xfId="2" applyFont="1">
      <alignment vertical="center"/>
    </xf>
    <xf numFmtId="0" fontId="74" fillId="0" borderId="0" xfId="2" applyFont="1" applyAlignment="1">
      <alignment horizontal="center" vertical="center"/>
    </xf>
    <xf numFmtId="0" fontId="79" fillId="0" borderId="0" xfId="0" applyFont="1" applyAlignment="1">
      <alignment vertical="center"/>
    </xf>
    <xf numFmtId="0" fontId="67" fillId="0" borderId="0" xfId="0" applyFont="1" applyAlignment="1">
      <alignment vertical="center"/>
    </xf>
    <xf numFmtId="0" fontId="5" fillId="8" borderId="33" xfId="0" applyFont="1" applyFill="1" applyBorder="1" applyAlignment="1">
      <alignment horizontal="center" vertical="center" wrapText="1"/>
    </xf>
    <xf numFmtId="0" fontId="5" fillId="0" borderId="33" xfId="0" applyFont="1" applyBorder="1" applyAlignment="1">
      <alignment horizontal="center" vertical="center"/>
    </xf>
    <xf numFmtId="176" fontId="5" fillId="8" borderId="33" xfId="0" applyNumberFormat="1" applyFont="1" applyFill="1" applyBorder="1" applyAlignment="1">
      <alignment horizontal="center" vertical="center"/>
    </xf>
    <xf numFmtId="0" fontId="80" fillId="0" borderId="0" xfId="3" applyFont="1" applyAlignment="1">
      <alignment vertical="center"/>
    </xf>
    <xf numFmtId="0" fontId="81" fillId="0" borderId="0" xfId="3" applyFont="1" applyAlignment="1">
      <alignment vertical="center"/>
    </xf>
    <xf numFmtId="0" fontId="82" fillId="0" borderId="0" xfId="3" applyFont="1" applyAlignment="1">
      <alignment vertical="center"/>
    </xf>
    <xf numFmtId="0" fontId="74" fillId="0" borderId="97" xfId="2" applyFont="1" applyBorder="1" applyAlignment="1">
      <alignment horizontal="center" vertical="center"/>
    </xf>
    <xf numFmtId="0" fontId="74" fillId="0" borderId="96" xfId="2" applyFont="1" applyBorder="1" applyAlignment="1">
      <alignment horizontal="center" vertical="center"/>
    </xf>
    <xf numFmtId="180" fontId="25" fillId="0" borderId="33" xfId="0" applyNumberFormat="1" applyFont="1" applyBorder="1" applyAlignment="1">
      <alignment vertical="center"/>
    </xf>
    <xf numFmtId="0" fontId="13" fillId="0" borderId="0" xfId="0" applyFont="1" applyAlignment="1">
      <alignment horizontal="center" vertical="center"/>
    </xf>
    <xf numFmtId="185" fontId="19" fillId="0" borderId="0" xfId="0" applyNumberFormat="1" applyFont="1" applyAlignment="1">
      <alignment vertical="center" shrinkToFit="1"/>
    </xf>
    <xf numFmtId="179" fontId="19" fillId="0" borderId="0" xfId="0" applyNumberFormat="1" applyFont="1" applyAlignment="1">
      <alignment horizontal="center" vertical="center"/>
    </xf>
    <xf numFmtId="0" fontId="19" fillId="0" borderId="0" xfId="0" applyFont="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6" fillId="0" borderId="10" xfId="0" applyFont="1" applyBorder="1" applyAlignment="1">
      <alignment horizontal="center" vertical="center"/>
    </xf>
    <xf numFmtId="0" fontId="11" fillId="0" borderId="0" xfId="0" applyFont="1" applyAlignment="1">
      <alignment horizontal="center" shrinkToFit="1"/>
    </xf>
    <xf numFmtId="0" fontId="30" fillId="0" borderId="0" xfId="0" applyFont="1" applyAlignment="1">
      <alignment vertical="center"/>
    </xf>
    <xf numFmtId="0" fontId="16" fillId="4" borderId="0" xfId="0" applyFont="1" applyFill="1"/>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6" fillId="0" borderId="0" xfId="0" applyFont="1" applyAlignment="1">
      <alignment horizontal="distributed"/>
    </xf>
    <xf numFmtId="0" fontId="0" fillId="0" borderId="0" xfId="0" applyAlignment="1">
      <alignment horizontal="center" vertical="center"/>
    </xf>
    <xf numFmtId="0" fontId="11" fillId="0" borderId="24" xfId="0" applyFont="1" applyBorder="1" applyAlignment="1">
      <alignment vertical="center"/>
    </xf>
    <xf numFmtId="0" fontId="11" fillId="0" borderId="24" xfId="0" applyFont="1" applyBorder="1" applyAlignment="1">
      <alignment horizontal="center" shrinkToFit="1"/>
    </xf>
    <xf numFmtId="0" fontId="6" fillId="0" borderId="24" xfId="0" applyFont="1" applyBorder="1" applyAlignment="1">
      <alignment horizontal="distributed"/>
    </xf>
    <xf numFmtId="0" fontId="6" fillId="0" borderId="24" xfId="0" applyFont="1" applyBorder="1" applyAlignment="1">
      <alignment horizontal="center" vertical="center"/>
    </xf>
    <xf numFmtId="0" fontId="0" fillId="0" borderId="0" xfId="0" applyAlignment="1">
      <alignment vertical="center"/>
    </xf>
    <xf numFmtId="0" fontId="83" fillId="0" borderId="204" xfId="0" applyFont="1" applyBorder="1" applyAlignment="1">
      <alignment vertical="center"/>
    </xf>
    <xf numFmtId="0" fontId="0" fillId="0" borderId="204" xfId="0" applyBorder="1"/>
    <xf numFmtId="0" fontId="6" fillId="0" borderId="204"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6" fillId="0" borderId="204" xfId="0" applyFont="1" applyBorder="1" applyAlignment="1">
      <alignment horizontal="center" vertical="center"/>
    </xf>
    <xf numFmtId="0" fontId="0" fillId="0" borderId="9" xfId="0" applyBorder="1"/>
    <xf numFmtId="185" fontId="19" fillId="0" borderId="0" xfId="0" applyNumberFormat="1" applyFont="1" applyAlignment="1">
      <alignment vertical="center"/>
    </xf>
    <xf numFmtId="3" fontId="19" fillId="0" borderId="0" xfId="0" applyNumberFormat="1" applyFont="1" applyAlignment="1">
      <alignment vertical="center"/>
    </xf>
    <xf numFmtId="0" fontId="16" fillId="0" borderId="0" xfId="0" applyFont="1"/>
    <xf numFmtId="0" fontId="84" fillId="0" borderId="0" xfId="0" applyFont="1" applyAlignment="1">
      <alignment horizontal="right" vertical="top" shrinkToFit="1"/>
    </xf>
    <xf numFmtId="0" fontId="6" fillId="0" borderId="98" xfId="0" applyFont="1" applyBorder="1" applyAlignment="1">
      <alignment vertical="center"/>
    </xf>
    <xf numFmtId="0" fontId="84" fillId="0" borderId="205" xfId="0" applyFont="1" applyBorder="1" applyAlignment="1">
      <alignment horizontal="right" vertical="top" shrinkToFit="1"/>
    </xf>
    <xf numFmtId="0" fontId="84" fillId="0" borderId="206" xfId="0" applyFont="1" applyBorder="1" applyAlignment="1">
      <alignment horizontal="right" vertical="top" shrinkToFit="1"/>
    </xf>
    <xf numFmtId="0" fontId="84" fillId="0" borderId="13" xfId="0" applyFont="1" applyBorder="1" applyAlignment="1">
      <alignment horizontal="right" vertical="top" shrinkToFit="1"/>
    </xf>
    <xf numFmtId="0" fontId="71" fillId="0" borderId="0" xfId="0" applyFont="1" applyAlignment="1">
      <alignment vertical="center"/>
    </xf>
    <xf numFmtId="180" fontId="25" fillId="0" borderId="0" xfId="0" applyNumberFormat="1" applyFont="1" applyAlignment="1">
      <alignment vertical="center"/>
    </xf>
    <xf numFmtId="177" fontId="24" fillId="0" borderId="0" xfId="0" applyNumberFormat="1" applyFont="1" applyAlignment="1">
      <alignment vertical="center"/>
    </xf>
    <xf numFmtId="181" fontId="25" fillId="0" borderId="0" xfId="0" applyNumberFormat="1" applyFont="1" applyAlignment="1">
      <alignment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5" fillId="0" borderId="33" xfId="0" applyFont="1" applyBorder="1" applyAlignment="1">
      <alignment vertical="center"/>
    </xf>
    <xf numFmtId="0" fontId="5" fillId="8" borderId="33" xfId="0" applyFont="1" applyFill="1" applyBorder="1" applyAlignment="1">
      <alignment horizontal="center" vertical="center"/>
    </xf>
    <xf numFmtId="0" fontId="25" fillId="0" borderId="0" xfId="0" applyFont="1" applyAlignment="1">
      <alignment horizontal="center" vertical="center" shrinkToFit="1"/>
    </xf>
    <xf numFmtId="0" fontId="6" fillId="0" borderId="205" xfId="0" applyFont="1" applyBorder="1" applyAlignment="1">
      <alignment vertical="center"/>
    </xf>
    <xf numFmtId="0" fontId="5" fillId="4" borderId="1" xfId="0" applyFont="1" applyFill="1" applyBorder="1" applyAlignment="1">
      <alignment vertical="center"/>
    </xf>
    <xf numFmtId="0" fontId="3" fillId="4" borderId="3" xfId="0" applyFont="1" applyFill="1" applyBorder="1" applyAlignment="1">
      <alignment vertical="distributed" textRotation="255"/>
    </xf>
    <xf numFmtId="0" fontId="21" fillId="4" borderId="1" xfId="0" applyFont="1" applyFill="1" applyBorder="1" applyAlignment="1">
      <alignment vertical="center"/>
    </xf>
    <xf numFmtId="0" fontId="3" fillId="4" borderId="3" xfId="0" applyFont="1" applyFill="1" applyBorder="1"/>
    <xf numFmtId="0" fontId="16" fillId="4" borderId="3" xfId="0" applyFont="1" applyFill="1" applyBorder="1" applyAlignment="1">
      <alignment vertical="center"/>
    </xf>
    <xf numFmtId="0" fontId="3" fillId="4" borderId="5" xfId="0" applyFont="1" applyFill="1" applyBorder="1"/>
    <xf numFmtId="49" fontId="85" fillId="0" borderId="0" xfId="3" applyNumberFormat="1" applyFont="1" applyAlignment="1">
      <alignment vertical="center"/>
    </xf>
    <xf numFmtId="0" fontId="81" fillId="0" borderId="53" xfId="3" applyFont="1" applyBorder="1" applyAlignment="1">
      <alignment vertical="center"/>
    </xf>
    <xf numFmtId="0" fontId="52" fillId="0" borderId="0" xfId="3" applyFont="1" applyAlignment="1">
      <alignment horizontal="center" vertical="center"/>
    </xf>
    <xf numFmtId="0" fontId="53" fillId="0" borderId="0" xfId="3" applyFont="1" applyAlignment="1">
      <alignment horizontal="center" vertical="center"/>
    </xf>
    <xf numFmtId="0" fontId="75" fillId="0" borderId="0" xfId="2" applyFont="1" applyAlignment="1">
      <alignment horizontal="distributed" vertical="top" wrapText="1"/>
    </xf>
    <xf numFmtId="0" fontId="0" fillId="10" borderId="0" xfId="0" applyFill="1"/>
    <xf numFmtId="0" fontId="6" fillId="10" borderId="0" xfId="0" applyFont="1" applyFill="1" applyAlignment="1">
      <alignment vertical="center"/>
    </xf>
    <xf numFmtId="0" fontId="12" fillId="10" borderId="0" xfId="0" applyFont="1" applyFill="1" applyAlignment="1">
      <alignment vertical="center"/>
    </xf>
    <xf numFmtId="0" fontId="3" fillId="10" borderId="0" xfId="0" applyFont="1" applyFill="1" applyAlignment="1">
      <alignment vertical="center"/>
    </xf>
    <xf numFmtId="0" fontId="0" fillId="10" borderId="35" xfId="0" applyFill="1" applyBorder="1"/>
    <xf numFmtId="0" fontId="0" fillId="10" borderId="196" xfId="0" applyFill="1" applyBorder="1"/>
    <xf numFmtId="0" fontId="0" fillId="10" borderId="37" xfId="0" applyFill="1" applyBorder="1"/>
    <xf numFmtId="0" fontId="25" fillId="10" borderId="218" xfId="0" applyFont="1" applyFill="1" applyBorder="1" applyAlignment="1">
      <alignment vertical="center"/>
    </xf>
    <xf numFmtId="0" fontId="25" fillId="10" borderId="219" xfId="0" applyFont="1" applyFill="1" applyBorder="1" applyAlignment="1">
      <alignment vertical="center"/>
    </xf>
    <xf numFmtId="0" fontId="25" fillId="10" borderId="220" xfId="0" applyFont="1" applyFill="1" applyBorder="1" applyAlignment="1">
      <alignment vertical="center"/>
    </xf>
    <xf numFmtId="0" fontId="70" fillId="10" borderId="0" xfId="0" applyFont="1" applyFill="1"/>
    <xf numFmtId="0" fontId="94" fillId="10" borderId="0" xfId="0" applyFont="1" applyFill="1"/>
    <xf numFmtId="0" fontId="3" fillId="10" borderId="210" xfId="0" applyFont="1" applyFill="1" applyBorder="1" applyAlignment="1">
      <alignment vertical="center"/>
    </xf>
    <xf numFmtId="0" fontId="25" fillId="10" borderId="0" xfId="0" applyFont="1" applyFill="1"/>
    <xf numFmtId="0" fontId="0" fillId="10" borderId="8" xfId="0" applyFill="1" applyBorder="1"/>
    <xf numFmtId="0" fontId="95" fillId="10" borderId="0" xfId="0" applyFont="1" applyFill="1"/>
    <xf numFmtId="0" fontId="95" fillId="10" borderId="8" xfId="0" applyFont="1" applyFill="1" applyBorder="1"/>
    <xf numFmtId="0" fontId="0" fillId="10" borderId="234" xfId="0" applyFill="1" applyBorder="1"/>
    <xf numFmtId="0" fontId="0" fillId="10" borderId="236" xfId="0" applyFill="1" applyBorder="1"/>
    <xf numFmtId="0" fontId="70" fillId="10" borderId="234" xfId="0" quotePrefix="1" applyFont="1" applyFill="1" applyBorder="1"/>
    <xf numFmtId="0" fontId="0" fillId="10" borderId="244" xfId="0" applyFill="1" applyBorder="1"/>
    <xf numFmtId="0" fontId="0" fillId="10" borderId="261" xfId="0" applyFill="1" applyBorder="1"/>
    <xf numFmtId="0" fontId="0" fillId="10" borderId="262" xfId="0" applyFill="1" applyBorder="1"/>
    <xf numFmtId="0" fontId="70" fillId="10" borderId="0" xfId="0" applyFont="1" applyFill="1" applyAlignment="1">
      <alignment vertical="center"/>
    </xf>
    <xf numFmtId="0" fontId="70" fillId="10" borderId="253" xfId="0" applyFont="1" applyFill="1" applyBorder="1" applyAlignment="1">
      <alignment vertical="center"/>
    </xf>
    <xf numFmtId="0" fontId="70" fillId="10" borderId="249" xfId="0" applyFont="1" applyFill="1" applyBorder="1" applyAlignment="1">
      <alignment vertical="center"/>
    </xf>
    <xf numFmtId="0" fontId="70" fillId="10" borderId="249" xfId="0" applyFont="1" applyFill="1" applyBorder="1" applyAlignment="1">
      <alignment horizontal="left" vertical="center"/>
    </xf>
    <xf numFmtId="0" fontId="70" fillId="10" borderId="256" xfId="0" applyFont="1" applyFill="1" applyBorder="1" applyAlignment="1">
      <alignment vertical="center"/>
    </xf>
    <xf numFmtId="0" fontId="70" fillId="10" borderId="257" xfId="0" applyFont="1" applyFill="1" applyBorder="1" applyAlignment="1">
      <alignment vertical="center"/>
    </xf>
    <xf numFmtId="0" fontId="70" fillId="10" borderId="258" xfId="0" applyFont="1" applyFill="1" applyBorder="1" applyAlignment="1">
      <alignment vertical="center"/>
    </xf>
    <xf numFmtId="0" fontId="70" fillId="10" borderId="266" xfId="0" applyFont="1" applyFill="1" applyBorder="1" applyAlignment="1">
      <alignment vertical="center"/>
    </xf>
    <xf numFmtId="0" fontId="70" fillId="10" borderId="259" xfId="0" applyFont="1" applyFill="1" applyBorder="1" applyAlignment="1">
      <alignment vertical="center"/>
    </xf>
    <xf numFmtId="0" fontId="70" fillId="10" borderId="252" xfId="0" applyFont="1" applyFill="1" applyBorder="1" applyAlignment="1">
      <alignment vertical="center"/>
    </xf>
    <xf numFmtId="0" fontId="70" fillId="10" borderId="254" xfId="0" applyFont="1" applyFill="1" applyBorder="1" applyAlignment="1">
      <alignment vertical="center"/>
    </xf>
    <xf numFmtId="0" fontId="70" fillId="10" borderId="255" xfId="0" applyFont="1" applyFill="1" applyBorder="1" applyAlignment="1">
      <alignment vertical="center"/>
    </xf>
    <xf numFmtId="0" fontId="70" fillId="10" borderId="241" xfId="0" applyFont="1" applyFill="1" applyBorder="1" applyAlignment="1">
      <alignment vertical="center"/>
    </xf>
    <xf numFmtId="0" fontId="70" fillId="10" borderId="251" xfId="0" applyFont="1" applyFill="1" applyBorder="1" applyAlignment="1">
      <alignment vertical="center"/>
    </xf>
    <xf numFmtId="0" fontId="70" fillId="10" borderId="250" xfId="0" applyFont="1" applyFill="1" applyBorder="1" applyAlignment="1">
      <alignment vertical="center"/>
    </xf>
    <xf numFmtId="0" fontId="70" fillId="10" borderId="240" xfId="0" applyFont="1" applyFill="1" applyBorder="1" applyAlignment="1">
      <alignment vertical="center"/>
    </xf>
    <xf numFmtId="0" fontId="70" fillId="10" borderId="260" xfId="0" applyFont="1" applyFill="1" applyBorder="1" applyAlignment="1">
      <alignment vertical="center"/>
    </xf>
    <xf numFmtId="0" fontId="70" fillId="10" borderId="261" xfId="0" applyFont="1" applyFill="1" applyBorder="1" applyAlignment="1">
      <alignment vertical="center"/>
    </xf>
    <xf numFmtId="0" fontId="70" fillId="10" borderId="262" xfId="0" applyFont="1" applyFill="1" applyBorder="1" applyAlignment="1">
      <alignment vertical="center"/>
    </xf>
    <xf numFmtId="0" fontId="70" fillId="10" borderId="243" xfId="0" applyFont="1" applyFill="1" applyBorder="1" applyAlignment="1">
      <alignment vertical="center"/>
    </xf>
    <xf numFmtId="0" fontId="70" fillId="10" borderId="244" xfId="0" applyFont="1" applyFill="1" applyBorder="1" applyAlignment="1">
      <alignment vertical="center"/>
    </xf>
    <xf numFmtId="0" fontId="70" fillId="10" borderId="263" xfId="0" applyFont="1" applyFill="1" applyBorder="1" applyAlignment="1">
      <alignment vertical="center"/>
    </xf>
    <xf numFmtId="0" fontId="70" fillId="10" borderId="264" xfId="0" applyFont="1" applyFill="1" applyBorder="1" applyAlignment="1">
      <alignment vertical="center"/>
    </xf>
    <xf numFmtId="0" fontId="70" fillId="10" borderId="265" xfId="0" applyFont="1" applyFill="1" applyBorder="1" applyAlignment="1">
      <alignment vertical="center"/>
    </xf>
    <xf numFmtId="0" fontId="0" fillId="10" borderId="267" xfId="0" applyFill="1" applyBorder="1"/>
    <xf numFmtId="0" fontId="70" fillId="10" borderId="267" xfId="0" applyFont="1" applyFill="1" applyBorder="1"/>
    <xf numFmtId="0" fontId="70" fillId="10" borderId="264" xfId="0" applyFont="1" applyFill="1" applyBorder="1"/>
    <xf numFmtId="0" fontId="0" fillId="10" borderId="270" xfId="0" applyFill="1" applyBorder="1"/>
    <xf numFmtId="0" fontId="70" fillId="10" borderId="241" xfId="0" applyFont="1" applyFill="1" applyBorder="1"/>
    <xf numFmtId="0" fontId="70" fillId="10" borderId="261" xfId="0" applyFont="1" applyFill="1" applyBorder="1"/>
    <xf numFmtId="0" fontId="70" fillId="10" borderId="263" xfId="0" quotePrefix="1" applyFont="1" applyFill="1" applyBorder="1"/>
    <xf numFmtId="0" fontId="70" fillId="10" borderId="271" xfId="0" applyFont="1" applyFill="1" applyBorder="1" applyAlignment="1">
      <alignment vertical="center"/>
    </xf>
    <xf numFmtId="0" fontId="0" fillId="10" borderId="272" xfId="0" applyFill="1" applyBorder="1"/>
    <xf numFmtId="0" fontId="70" fillId="10" borderId="272" xfId="0" applyFont="1" applyFill="1" applyBorder="1" applyAlignment="1">
      <alignment vertical="center"/>
    </xf>
    <xf numFmtId="0" fontId="0" fillId="10" borderId="273" xfId="0" applyFill="1" applyBorder="1"/>
    <xf numFmtId="0" fontId="0" fillId="10" borderId="274" xfId="0" applyFill="1" applyBorder="1"/>
    <xf numFmtId="0" fontId="70" fillId="10" borderId="275" xfId="0" applyFont="1" applyFill="1" applyBorder="1" applyAlignment="1">
      <alignment vertical="center"/>
    </xf>
    <xf numFmtId="0" fontId="0" fillId="10" borderId="276" xfId="0" applyFill="1" applyBorder="1"/>
    <xf numFmtId="0" fontId="0" fillId="10" borderId="277" xfId="0" applyFill="1" applyBorder="1"/>
    <xf numFmtId="0" fontId="0" fillId="10" borderId="278" xfId="0" applyFill="1" applyBorder="1"/>
    <xf numFmtId="0" fontId="0" fillId="10" borderId="279" xfId="0" applyFill="1" applyBorder="1"/>
    <xf numFmtId="0" fontId="0" fillId="10" borderId="227" xfId="0" applyFill="1" applyBorder="1"/>
    <xf numFmtId="0" fontId="0" fillId="10" borderId="228" xfId="0" applyFill="1" applyBorder="1"/>
    <xf numFmtId="0" fontId="0" fillId="10" borderId="229" xfId="0" applyFill="1" applyBorder="1"/>
    <xf numFmtId="0" fontId="0" fillId="10" borderId="230" xfId="0" applyFill="1" applyBorder="1"/>
    <xf numFmtId="0" fontId="0" fillId="10" borderId="231" xfId="0" applyFill="1" applyBorder="1"/>
    <xf numFmtId="0" fontId="0" fillId="10" borderId="232" xfId="0" applyFill="1" applyBorder="1"/>
    <xf numFmtId="0" fontId="25" fillId="10" borderId="231" xfId="0" applyFont="1" applyFill="1" applyBorder="1"/>
    <xf numFmtId="0" fontId="70" fillId="10" borderId="280" xfId="0" applyFont="1" applyFill="1" applyBorder="1" applyAlignment="1">
      <alignment vertical="center"/>
    </xf>
    <xf numFmtId="0" fontId="70" fillId="10" borderId="237" xfId="0" applyFont="1" applyFill="1" applyBorder="1" applyAlignment="1">
      <alignment vertical="center"/>
    </xf>
    <xf numFmtId="0" fontId="70" fillId="10" borderId="236" xfId="0" applyFont="1" applyFill="1" applyBorder="1" applyAlignment="1">
      <alignment vertical="center"/>
    </xf>
    <xf numFmtId="0" fontId="70" fillId="10" borderId="281" xfId="0" applyFont="1" applyFill="1" applyBorder="1" applyAlignment="1">
      <alignment vertical="center"/>
    </xf>
    <xf numFmtId="0" fontId="0" fillId="9" borderId="244" xfId="0" applyFill="1" applyBorder="1"/>
    <xf numFmtId="0" fontId="70" fillId="9" borderId="236" xfId="0" applyFont="1" applyFill="1" applyBorder="1" applyAlignment="1">
      <alignment vertical="center"/>
    </xf>
    <xf numFmtId="0" fontId="70" fillId="9" borderId="264" xfId="0" applyFont="1" applyFill="1" applyBorder="1" applyAlignment="1">
      <alignment vertical="center"/>
    </xf>
    <xf numFmtId="0" fontId="70" fillId="10" borderId="244" xfId="0" applyFont="1" applyFill="1" applyBorder="1"/>
    <xf numFmtId="0" fontId="0" fillId="10" borderId="287" xfId="0" applyFill="1" applyBorder="1"/>
    <xf numFmtId="0" fontId="0" fillId="10" borderId="289" xfId="0" applyFill="1" applyBorder="1"/>
    <xf numFmtId="0" fontId="0" fillId="10" borderId="0" xfId="0" quotePrefix="1" applyFill="1"/>
    <xf numFmtId="0" fontId="0" fillId="10" borderId="225" xfId="0" applyFill="1" applyBorder="1"/>
    <xf numFmtId="0" fontId="0" fillId="10" borderId="226" xfId="0" applyFill="1" applyBorder="1"/>
    <xf numFmtId="0" fontId="0" fillId="0" borderId="228" xfId="0" applyBorder="1"/>
    <xf numFmtId="0" fontId="0" fillId="10" borderId="233" xfId="0" applyFill="1" applyBorder="1"/>
    <xf numFmtId="0" fontId="0" fillId="10" borderId="235" xfId="0" applyFill="1" applyBorder="1"/>
    <xf numFmtId="0" fontId="0" fillId="10" borderId="238" xfId="0" applyFill="1" applyBorder="1"/>
    <xf numFmtId="0" fontId="0" fillId="10" borderId="239" xfId="0" applyFill="1" applyBorder="1"/>
    <xf numFmtId="0" fontId="25" fillId="10" borderId="238" xfId="0" applyFont="1" applyFill="1" applyBorder="1"/>
    <xf numFmtId="0" fontId="0" fillId="10" borderId="291" xfId="0" applyFill="1" applyBorder="1"/>
    <xf numFmtId="0" fontId="70" fillId="10" borderId="240" xfId="0" applyFont="1" applyFill="1" applyBorder="1"/>
    <xf numFmtId="0" fontId="0" fillId="10" borderId="241" xfId="0" applyFill="1" applyBorder="1"/>
    <xf numFmtId="0" fontId="25" fillId="10" borderId="242" xfId="0" applyFont="1" applyFill="1" applyBorder="1"/>
    <xf numFmtId="0" fontId="25" fillId="10" borderId="243" xfId="0" applyFont="1" applyFill="1" applyBorder="1"/>
    <xf numFmtId="0" fontId="0" fillId="10" borderId="245" xfId="0" applyFill="1" applyBorder="1"/>
    <xf numFmtId="0" fontId="25" fillId="10" borderId="240" xfId="0" applyFont="1" applyFill="1" applyBorder="1"/>
    <xf numFmtId="0" fontId="70" fillId="10" borderId="233" xfId="0" applyFont="1" applyFill="1" applyBorder="1"/>
    <xf numFmtId="0" fontId="70" fillId="10" borderId="234" xfId="0" applyFont="1" applyFill="1" applyBorder="1"/>
    <xf numFmtId="0" fontId="25" fillId="10" borderId="241" xfId="0" applyFont="1" applyFill="1" applyBorder="1"/>
    <xf numFmtId="0" fontId="25" fillId="10" borderId="257" xfId="0" applyFont="1" applyFill="1" applyBorder="1"/>
    <xf numFmtId="0" fontId="0" fillId="10" borderId="258" xfId="0" applyFill="1" applyBorder="1"/>
    <xf numFmtId="0" fontId="0" fillId="10" borderId="259" xfId="0" applyFill="1" applyBorder="1"/>
    <xf numFmtId="0" fontId="0" fillId="10" borderId="249" xfId="0" applyFill="1" applyBorder="1"/>
    <xf numFmtId="0" fontId="25" fillId="10" borderId="234" xfId="0" applyFont="1" applyFill="1" applyBorder="1"/>
    <xf numFmtId="0" fontId="0" fillId="10" borderId="242" xfId="0" applyFill="1" applyBorder="1"/>
    <xf numFmtId="0" fontId="0" fillId="10" borderId="246" xfId="0" applyFill="1" applyBorder="1"/>
    <xf numFmtId="0" fontId="0" fillId="10" borderId="247" xfId="0" applyFill="1" applyBorder="1"/>
    <xf numFmtId="0" fontId="25" fillId="10" borderId="227" xfId="0" quotePrefix="1" applyFont="1" applyFill="1" applyBorder="1"/>
    <xf numFmtId="0" fontId="25" fillId="10" borderId="292" xfId="0" applyFont="1" applyFill="1" applyBorder="1"/>
    <xf numFmtId="0" fontId="0" fillId="10" borderId="292" xfId="0" applyFill="1" applyBorder="1"/>
    <xf numFmtId="0" fontId="25" fillId="0" borderId="227" xfId="0" applyFont="1" applyBorder="1"/>
    <xf numFmtId="0" fontId="0" fillId="10" borderId="240" xfId="0" applyFill="1" applyBorder="1"/>
    <xf numFmtId="0" fontId="25" fillId="0" borderId="240" xfId="0" applyFont="1" applyBorder="1"/>
    <xf numFmtId="0" fontId="25" fillId="0" borderId="246" xfId="0" applyFont="1" applyBorder="1"/>
    <xf numFmtId="0" fontId="0" fillId="10" borderId="295" xfId="0" applyFill="1" applyBorder="1"/>
    <xf numFmtId="0" fontId="25" fillId="10" borderId="294" xfId="0" applyFont="1" applyFill="1" applyBorder="1"/>
    <xf numFmtId="0" fontId="0" fillId="10" borderId="299" xfId="0" applyFill="1" applyBorder="1"/>
    <xf numFmtId="0" fontId="0" fillId="10" borderId="300" xfId="0" applyFill="1" applyBorder="1"/>
    <xf numFmtId="0" fontId="25" fillId="10" borderId="298" xfId="0" applyFont="1" applyFill="1" applyBorder="1"/>
    <xf numFmtId="0" fontId="25" fillId="10" borderId="261" xfId="0" applyFont="1" applyFill="1" applyBorder="1"/>
    <xf numFmtId="0" fontId="25" fillId="10" borderId="238" xfId="0" applyFont="1" applyFill="1" applyBorder="1" applyAlignment="1">
      <alignment vertical="center" textRotation="255"/>
    </xf>
    <xf numFmtId="0" fontId="25" fillId="10" borderId="0" xfId="0" applyFont="1" applyFill="1" applyAlignment="1">
      <alignment vertical="center" textRotation="255"/>
    </xf>
    <xf numFmtId="0" fontId="25" fillId="10" borderId="246" xfId="0" applyFont="1" applyFill="1" applyBorder="1"/>
    <xf numFmtId="0" fontId="0" fillId="10" borderId="255" xfId="0" applyFill="1" applyBorder="1"/>
    <xf numFmtId="0" fontId="0" fillId="10" borderId="307" xfId="0" applyFill="1" applyBorder="1"/>
    <xf numFmtId="0" fontId="0" fillId="10" borderId="308" xfId="0" applyFill="1" applyBorder="1"/>
    <xf numFmtId="0" fontId="0" fillId="10" borderId="309" xfId="0" applyFill="1" applyBorder="1"/>
    <xf numFmtId="0" fontId="70" fillId="10" borderId="257" xfId="0" applyFont="1" applyFill="1" applyBorder="1"/>
    <xf numFmtId="0" fontId="0" fillId="10" borderId="0" xfId="0" applyFill="1" applyAlignment="1">
      <alignment horizontal="center"/>
    </xf>
    <xf numFmtId="0" fontId="0" fillId="10" borderId="224" xfId="0" applyFill="1" applyBorder="1" applyAlignment="1">
      <alignment horizontal="center"/>
    </xf>
    <xf numFmtId="0" fontId="0" fillId="10" borderId="225" xfId="0" applyFill="1" applyBorder="1" applyAlignment="1">
      <alignment horizontal="center"/>
    </xf>
    <xf numFmtId="0" fontId="94" fillId="9" borderId="0" xfId="0" applyFont="1" applyFill="1"/>
    <xf numFmtId="0" fontId="0" fillId="10" borderId="269" xfId="0" applyFill="1" applyBorder="1"/>
    <xf numFmtId="0" fontId="0" fillId="11" borderId="8" xfId="0" applyFill="1" applyBorder="1"/>
    <xf numFmtId="0" fontId="73" fillId="0" borderId="0" xfId="2">
      <alignment vertical="center"/>
    </xf>
    <xf numFmtId="0" fontId="11" fillId="0" borderId="0" xfId="0" applyFont="1" applyAlignment="1">
      <alignment vertical="top"/>
    </xf>
    <xf numFmtId="0" fontId="7" fillId="0" borderId="0" xfId="0" applyFont="1" applyAlignment="1">
      <alignment vertical="top" textRotation="255"/>
    </xf>
    <xf numFmtId="0" fontId="15" fillId="0" borderId="0" xfId="0" applyFont="1" applyAlignment="1">
      <alignment vertical="distributed" textRotation="255" justifyLastLine="1"/>
    </xf>
    <xf numFmtId="0" fontId="10" fillId="0" borderId="0" xfId="0" applyFont="1" applyAlignment="1">
      <alignment vertical="center" shrinkToFit="1"/>
    </xf>
    <xf numFmtId="0" fontId="13" fillId="0" borderId="0" xfId="0" applyFont="1" applyAlignment="1">
      <alignment vertical="center" justifyLastLine="1"/>
    </xf>
    <xf numFmtId="0" fontId="4" fillId="0" borderId="0" xfId="0" applyFont="1" applyAlignment="1">
      <alignment vertical="center" wrapText="1"/>
    </xf>
    <xf numFmtId="0" fontId="82" fillId="0" borderId="0" xfId="0" applyFont="1" applyAlignment="1">
      <alignment vertical="center"/>
    </xf>
    <xf numFmtId="49" fontId="82" fillId="0" borderId="0" xfId="3" applyNumberFormat="1" applyFont="1" applyAlignment="1">
      <alignment vertical="center"/>
    </xf>
    <xf numFmtId="0" fontId="24" fillId="3" borderId="33" xfId="0" applyFont="1" applyFill="1" applyBorder="1" applyAlignment="1">
      <alignment horizontal="center" vertical="center" shrinkToFit="1"/>
    </xf>
    <xf numFmtId="0" fontId="99" fillId="0" borderId="0" xfId="0" applyFont="1"/>
    <xf numFmtId="0" fontId="100" fillId="0" borderId="0" xfId="0" applyFont="1"/>
    <xf numFmtId="0" fontId="100" fillId="0" borderId="0" xfId="0" applyFont="1" applyAlignment="1">
      <alignment horizontal="right"/>
    </xf>
    <xf numFmtId="20" fontId="100" fillId="0" borderId="0" xfId="0" quotePrefix="1" applyNumberFormat="1" applyFont="1"/>
    <xf numFmtId="0" fontId="100" fillId="8" borderId="0" xfId="0" applyFont="1" applyFill="1"/>
    <xf numFmtId="0" fontId="101" fillId="0" borderId="0" xfId="0" applyFont="1"/>
    <xf numFmtId="0" fontId="100" fillId="0" borderId="329" xfId="0" applyFont="1" applyBorder="1"/>
    <xf numFmtId="0" fontId="100" fillId="0" borderId="327" xfId="0" applyFont="1" applyBorder="1"/>
    <xf numFmtId="0" fontId="100" fillId="0" borderId="326" xfId="0" applyFont="1" applyBorder="1" applyAlignment="1">
      <alignment horizontal="right"/>
    </xf>
    <xf numFmtId="20" fontId="100" fillId="0" borderId="326" xfId="0" quotePrefix="1" applyNumberFormat="1" applyFont="1" applyBorder="1"/>
    <xf numFmtId="0" fontId="101" fillId="8" borderId="326" xfId="0" applyFont="1" applyFill="1" applyBorder="1"/>
    <xf numFmtId="0" fontId="100" fillId="8" borderId="326" xfId="0" applyFont="1" applyFill="1" applyBorder="1"/>
    <xf numFmtId="0" fontId="100" fillId="0" borderId="326" xfId="0" applyFont="1" applyBorder="1"/>
    <xf numFmtId="0" fontId="99" fillId="0" borderId="326" xfId="0" applyFont="1" applyBorder="1"/>
    <xf numFmtId="0" fontId="25" fillId="0" borderId="330" xfId="0" applyFont="1" applyBorder="1" applyAlignment="1">
      <alignment vertical="center"/>
    </xf>
    <xf numFmtId="0" fontId="99" fillId="0" borderId="330" xfId="0" applyFont="1" applyBorder="1"/>
    <xf numFmtId="0" fontId="99" fillId="0" borderId="328" xfId="0" applyFont="1" applyBorder="1"/>
    <xf numFmtId="0" fontId="25" fillId="0" borderId="328" xfId="0" applyFont="1" applyBorder="1" applyAlignment="1">
      <alignment vertical="center"/>
    </xf>
    <xf numFmtId="0" fontId="100" fillId="0" borderId="330" xfId="0" applyFont="1" applyBorder="1"/>
    <xf numFmtId="0" fontId="100" fillId="0" borderId="328" xfId="0" applyFont="1" applyBorder="1"/>
    <xf numFmtId="0" fontId="97" fillId="13" borderId="332" xfId="0" applyFont="1" applyFill="1" applyBorder="1"/>
    <xf numFmtId="0" fontId="99" fillId="13" borderId="331" xfId="0" applyFont="1" applyFill="1" applyBorder="1"/>
    <xf numFmtId="0" fontId="25" fillId="13" borderId="333" xfId="0" applyFont="1" applyFill="1" applyBorder="1" applyAlignment="1">
      <alignment vertical="center"/>
    </xf>
    <xf numFmtId="0" fontId="100" fillId="13" borderId="331" xfId="0" applyFont="1" applyFill="1" applyBorder="1"/>
    <xf numFmtId="0" fontId="103" fillId="0" borderId="0" xfId="0" applyFont="1"/>
    <xf numFmtId="0" fontId="25" fillId="3" borderId="333" xfId="0" applyFont="1" applyFill="1" applyBorder="1" applyAlignment="1">
      <alignment horizontal="center" vertical="center"/>
    </xf>
    <xf numFmtId="0" fontId="25" fillId="14" borderId="333" xfId="0" applyFont="1" applyFill="1" applyBorder="1" applyAlignment="1">
      <alignment horizontal="center" vertical="center"/>
    </xf>
    <xf numFmtId="0" fontId="25" fillId="0" borderId="333" xfId="0" applyFont="1" applyBorder="1" applyAlignment="1">
      <alignment vertical="center"/>
    </xf>
    <xf numFmtId="0" fontId="5" fillId="0" borderId="333" xfId="0" applyFont="1" applyBorder="1" applyAlignment="1">
      <alignment vertical="center"/>
    </xf>
    <xf numFmtId="0" fontId="5" fillId="8" borderId="333" xfId="0" applyFont="1" applyFill="1" applyBorder="1" applyAlignment="1">
      <alignment vertical="center"/>
    </xf>
    <xf numFmtId="0" fontId="25" fillId="0" borderId="334" xfId="0" applyFont="1" applyBorder="1" applyAlignment="1">
      <alignment vertical="center"/>
    </xf>
    <xf numFmtId="0" fontId="23" fillId="0" borderId="0" xfId="2" applyFont="1">
      <alignment vertical="center"/>
    </xf>
    <xf numFmtId="0" fontId="105" fillId="0" borderId="0" xfId="0" applyFont="1" applyAlignment="1">
      <alignment vertical="center"/>
    </xf>
    <xf numFmtId="0" fontId="105" fillId="10" borderId="0" xfId="2" applyFont="1" applyFill="1" applyAlignment="1">
      <alignment horizontal="center" vertical="center"/>
    </xf>
    <xf numFmtId="0" fontId="106" fillId="0" borderId="0" xfId="2" applyFont="1">
      <alignment vertical="center"/>
    </xf>
    <xf numFmtId="0" fontId="106" fillId="0" borderId="0" xfId="2" applyFont="1" applyAlignment="1">
      <alignment horizontal="center" vertical="center"/>
    </xf>
    <xf numFmtId="0" fontId="105" fillId="0" borderId="0" xfId="2" applyFont="1">
      <alignment vertical="center"/>
    </xf>
    <xf numFmtId="0" fontId="105" fillId="0" borderId="0" xfId="0" applyFont="1" applyAlignment="1">
      <alignment horizontal="center" vertical="center"/>
    </xf>
    <xf numFmtId="0" fontId="106" fillId="0" borderId="0" xfId="0" applyFont="1" applyAlignment="1">
      <alignment vertical="center"/>
    </xf>
    <xf numFmtId="0" fontId="108" fillId="0" borderId="0" xfId="2" applyFont="1" applyAlignment="1"/>
    <xf numFmtId="0" fontId="109" fillId="0" borderId="0" xfId="2" applyFont="1">
      <alignment vertical="center"/>
    </xf>
    <xf numFmtId="0" fontId="110" fillId="0" borderId="0" xfId="2" applyFont="1">
      <alignment vertical="center"/>
    </xf>
    <xf numFmtId="0" fontId="105" fillId="0" borderId="0" xfId="2" applyFont="1" applyAlignment="1">
      <alignment horizontal="center" vertical="center"/>
    </xf>
    <xf numFmtId="0" fontId="106" fillId="0" borderId="0" xfId="2" applyFont="1" applyAlignment="1">
      <alignment horizontal="left" vertical="center"/>
    </xf>
    <xf numFmtId="177" fontId="25" fillId="0" borderId="339" xfId="0" applyNumberFormat="1" applyFont="1" applyBorder="1" applyAlignment="1">
      <alignment vertical="center"/>
    </xf>
    <xf numFmtId="0" fontId="6" fillId="0" borderId="336" xfId="0" applyFont="1" applyBorder="1" applyAlignment="1">
      <alignment vertical="center"/>
    </xf>
    <xf numFmtId="0" fontId="6" fillId="0" borderId="335" xfId="0" applyFont="1" applyBorder="1" applyAlignment="1">
      <alignment vertical="center"/>
    </xf>
    <xf numFmtId="0" fontId="6" fillId="0" borderId="337" xfId="0" applyFont="1" applyBorder="1" applyAlignment="1">
      <alignment vertical="center"/>
    </xf>
    <xf numFmtId="0" fontId="6" fillId="0" borderId="329" xfId="0" applyFont="1" applyBorder="1" applyAlignment="1">
      <alignment vertical="center"/>
    </xf>
    <xf numFmtId="0" fontId="6" fillId="0" borderId="340" xfId="0" applyFont="1" applyBorder="1" applyAlignment="1">
      <alignment vertical="center"/>
    </xf>
    <xf numFmtId="0" fontId="6" fillId="0" borderId="327" xfId="0" applyFont="1" applyBorder="1" applyAlignment="1">
      <alignment vertical="center"/>
    </xf>
    <xf numFmtId="0" fontId="6" fillId="0" borderId="326" xfId="0" applyFont="1" applyBorder="1" applyAlignment="1">
      <alignment vertical="center"/>
    </xf>
    <xf numFmtId="0" fontId="6" fillId="0" borderId="338" xfId="0" applyFont="1" applyBorder="1" applyAlignment="1">
      <alignment vertical="center"/>
    </xf>
    <xf numFmtId="0" fontId="5" fillId="8" borderId="351" xfId="0" applyFont="1" applyFill="1" applyBorder="1" applyAlignment="1">
      <alignment horizontal="center" vertical="center"/>
    </xf>
    <xf numFmtId="0" fontId="5" fillId="0" borderId="351" xfId="0" applyFont="1" applyBorder="1" applyAlignment="1">
      <alignment horizontal="center" vertical="center"/>
    </xf>
    <xf numFmtId="0" fontId="5" fillId="0" borderId="351" xfId="0" applyFont="1" applyBorder="1" applyAlignment="1">
      <alignment vertical="center"/>
    </xf>
    <xf numFmtId="0" fontId="106" fillId="0" borderId="0" xfId="0" applyFont="1" applyAlignment="1">
      <alignment horizontal="center" vertical="center"/>
    </xf>
    <xf numFmtId="0" fontId="70" fillId="9" borderId="244" xfId="0" applyFont="1" applyFill="1" applyBorder="1"/>
    <xf numFmtId="0" fontId="6" fillId="0" borderId="0" xfId="0" applyFont="1" applyAlignment="1">
      <alignment vertical="center" shrinkToFit="1"/>
    </xf>
    <xf numFmtId="0" fontId="3" fillId="0" borderId="0" xfId="0" applyFont="1" applyAlignment="1">
      <alignment shrinkToFit="1"/>
    </xf>
    <xf numFmtId="0" fontId="8" fillId="0" borderId="0" xfId="0" applyFont="1" applyAlignment="1">
      <alignment vertical="center"/>
    </xf>
    <xf numFmtId="0" fontId="19" fillId="0" borderId="0" xfId="0" applyFont="1" applyAlignment="1">
      <alignment vertical="center"/>
    </xf>
    <xf numFmtId="0" fontId="6" fillId="0" borderId="32" xfId="0" applyFont="1" applyBorder="1" applyAlignment="1">
      <alignment horizontal="center" vertical="center"/>
    </xf>
    <xf numFmtId="0" fontId="19" fillId="0" borderId="0" xfId="0" applyFont="1" applyAlignment="1" applyProtection="1">
      <alignment vertical="center"/>
      <protection locked="0"/>
    </xf>
    <xf numFmtId="0" fontId="70" fillId="9" borderId="0" xfId="0" applyFont="1" applyFill="1"/>
    <xf numFmtId="0" fontId="70" fillId="10" borderId="274" xfId="0" applyFont="1" applyFill="1" applyBorder="1" applyAlignment="1">
      <alignment vertical="center"/>
    </xf>
    <xf numFmtId="0" fontId="0" fillId="10" borderId="283" xfId="0" applyFill="1" applyBorder="1"/>
    <xf numFmtId="0" fontId="70" fillId="10" borderId="362" xfId="0" applyFont="1" applyFill="1" applyBorder="1" applyAlignment="1">
      <alignment vertical="center"/>
    </xf>
    <xf numFmtId="0" fontId="0" fillId="10" borderId="366" xfId="0" applyFill="1" applyBorder="1"/>
    <xf numFmtId="0" fontId="70" fillId="10" borderId="365" xfId="0" applyFont="1" applyFill="1" applyBorder="1" applyAlignment="1">
      <alignment vertical="center"/>
    </xf>
    <xf numFmtId="49" fontId="43" fillId="0" borderId="56" xfId="3" applyNumberFormat="1" applyFont="1" applyBorder="1" applyAlignment="1">
      <alignment vertical="center"/>
    </xf>
    <xf numFmtId="0" fontId="54" fillId="0" borderId="72" xfId="3" applyFont="1" applyBorder="1" applyAlignment="1">
      <alignment vertical="center"/>
    </xf>
    <xf numFmtId="0" fontId="25" fillId="3" borderId="349" xfId="0" applyFont="1" applyFill="1" applyBorder="1" applyAlignment="1">
      <alignment horizontal="center" vertical="center" shrinkToFit="1"/>
    </xf>
    <xf numFmtId="177" fontId="24" fillId="0" borderId="349" xfId="0" applyNumberFormat="1" applyFont="1" applyBorder="1" applyAlignment="1">
      <alignment vertical="center"/>
    </xf>
    <xf numFmtId="177" fontId="24" fillId="0" borderId="367" xfId="0" applyNumberFormat="1" applyFont="1" applyBorder="1" applyAlignment="1">
      <alignment vertical="center"/>
    </xf>
    <xf numFmtId="0" fontId="0" fillId="0" borderId="368" xfId="0" applyBorder="1"/>
    <xf numFmtId="0" fontId="0" fillId="0" borderId="144" xfId="0" applyBorder="1"/>
    <xf numFmtId="0" fontId="25" fillId="3" borderId="350" xfId="0" applyFont="1" applyFill="1" applyBorder="1" applyAlignment="1">
      <alignment horizontal="center" vertical="center"/>
    </xf>
    <xf numFmtId="0" fontId="25" fillId="0" borderId="350" xfId="0" applyFont="1" applyBorder="1" applyAlignment="1">
      <alignment horizontal="center" vertical="center"/>
    </xf>
    <xf numFmtId="177" fontId="24" fillId="0" borderId="376" xfId="0" applyNumberFormat="1" applyFont="1" applyBorder="1" applyAlignment="1">
      <alignment vertical="center"/>
    </xf>
    <xf numFmtId="177" fontId="24" fillId="0" borderId="382" xfId="0" applyNumberFormat="1" applyFont="1" applyBorder="1" applyAlignment="1">
      <alignment vertical="center"/>
    </xf>
    <xf numFmtId="177" fontId="24" fillId="0" borderId="371" xfId="0" applyNumberFormat="1" applyFont="1" applyBorder="1" applyAlignment="1">
      <alignment vertical="center"/>
    </xf>
    <xf numFmtId="177" fontId="25" fillId="0" borderId="377" xfId="0" applyNumberFormat="1" applyFont="1" applyBorder="1" applyAlignment="1">
      <alignment vertical="center"/>
    </xf>
    <xf numFmtId="0" fontId="3" fillId="0" borderId="0" xfId="0" applyFont="1" applyAlignment="1">
      <alignment horizontal="center" vertical="center"/>
    </xf>
    <xf numFmtId="58" fontId="3" fillId="0" borderId="0" xfId="0" applyNumberFormat="1" applyFont="1" applyAlignment="1">
      <alignment horizontal="center" vertical="center"/>
    </xf>
    <xf numFmtId="38" fontId="92" fillId="0" borderId="0" xfId="0" applyNumberFormat="1" applyFont="1" applyAlignment="1">
      <alignment horizontal="right" vertical="center"/>
    </xf>
    <xf numFmtId="0" fontId="0" fillId="0" borderId="0" xfId="0" applyAlignment="1">
      <alignment horizontal="center"/>
    </xf>
    <xf numFmtId="0" fontId="94" fillId="0" borderId="0" xfId="0" applyFont="1" applyAlignment="1">
      <alignment vertical="center"/>
    </xf>
    <xf numFmtId="0" fontId="92" fillId="0" borderId="0" xfId="0" applyFont="1" applyAlignment="1">
      <alignment horizontal="right" vertical="center"/>
    </xf>
    <xf numFmtId="0" fontId="92" fillId="0" borderId="0" xfId="0" applyFont="1" applyAlignment="1">
      <alignment horizontal="distributed" vertical="center"/>
    </xf>
    <xf numFmtId="0" fontId="70" fillId="15" borderId="370" xfId="0" applyFont="1" applyFill="1" applyBorder="1" applyAlignment="1">
      <alignment horizontal="center" vertical="center"/>
    </xf>
    <xf numFmtId="0" fontId="70" fillId="15" borderId="371" xfId="0" applyFont="1" applyFill="1" applyBorder="1" applyAlignment="1">
      <alignment horizontal="center" vertical="center"/>
    </xf>
    <xf numFmtId="0" fontId="74" fillId="0" borderId="0" xfId="2" applyFont="1" applyAlignment="1">
      <alignment horizontal="left" vertical="center"/>
    </xf>
    <xf numFmtId="2" fontId="5" fillId="0" borderId="0" xfId="0" applyNumberFormat="1" applyFont="1" applyAlignment="1">
      <alignment horizontal="center" vertical="center"/>
    </xf>
    <xf numFmtId="0" fontId="121" fillId="0" borderId="0" xfId="0" applyFont="1" applyAlignment="1">
      <alignment vertical="center"/>
    </xf>
    <xf numFmtId="49" fontId="43" fillId="0" borderId="0" xfId="3" applyNumberFormat="1" applyFont="1" applyAlignment="1">
      <alignment horizontal="left" vertical="center"/>
    </xf>
    <xf numFmtId="49" fontId="81" fillId="0" borderId="0" xfId="3" applyNumberFormat="1" applyFont="1" applyAlignment="1">
      <alignment horizontal="left" vertical="center"/>
    </xf>
    <xf numFmtId="0" fontId="70" fillId="0" borderId="241" xfId="0" applyFont="1" applyBorder="1" applyAlignment="1">
      <alignment vertical="center"/>
    </xf>
    <xf numFmtId="0" fontId="74" fillId="0" borderId="0" xfId="2" applyFont="1" applyAlignment="1">
      <alignment vertical="top"/>
    </xf>
    <xf numFmtId="0" fontId="21" fillId="4" borderId="0" xfId="0" applyFont="1" applyFill="1" applyAlignment="1">
      <alignment horizontal="center" vertical="center"/>
    </xf>
    <xf numFmtId="0" fontId="16" fillId="4" borderId="0" xfId="0" applyFont="1" applyFill="1" applyAlignment="1">
      <alignment horizontal="distributed" vertical="center"/>
    </xf>
    <xf numFmtId="0" fontId="122" fillId="0" borderId="0" xfId="2" applyFont="1">
      <alignment vertical="center"/>
    </xf>
    <xf numFmtId="0" fontId="3" fillId="0" borderId="0" xfId="2" applyFont="1">
      <alignment vertical="center"/>
    </xf>
    <xf numFmtId="0" fontId="4" fillId="0" borderId="0" xfId="2" applyFont="1">
      <alignment vertical="center"/>
    </xf>
    <xf numFmtId="0" fontId="3" fillId="0" borderId="0" xfId="2" applyFont="1" applyAlignment="1">
      <alignment horizontal="center" vertical="center"/>
    </xf>
    <xf numFmtId="0" fontId="16" fillId="0" borderId="0" xfId="2" applyFont="1">
      <alignment vertical="center"/>
    </xf>
    <xf numFmtId="0" fontId="3" fillId="0" borderId="178" xfId="2" applyFont="1" applyBorder="1">
      <alignment vertical="center"/>
    </xf>
    <xf numFmtId="0" fontId="3" fillId="0" borderId="46" xfId="2" applyFont="1" applyBorder="1">
      <alignment vertical="center"/>
    </xf>
    <xf numFmtId="0" fontId="3" fillId="0" borderId="179" xfId="2" applyFont="1" applyBorder="1">
      <alignment vertical="center"/>
    </xf>
    <xf numFmtId="0" fontId="3" fillId="0" borderId="424" xfId="2" applyFont="1" applyBorder="1" applyAlignment="1">
      <alignment horizontal="center" vertical="center"/>
    </xf>
    <xf numFmtId="0" fontId="3" fillId="0" borderId="96" xfId="2" applyFont="1" applyBorder="1" applyAlignment="1">
      <alignment horizontal="center" vertical="center"/>
    </xf>
    <xf numFmtId="0" fontId="3" fillId="0" borderId="96" xfId="2" applyFont="1" applyBorder="1">
      <alignment vertical="center"/>
    </xf>
    <xf numFmtId="0" fontId="3" fillId="0" borderId="95" xfId="2" applyFont="1" applyBorder="1">
      <alignment vertical="center"/>
    </xf>
    <xf numFmtId="0" fontId="74" fillId="0" borderId="0" xfId="0" applyFont="1" applyAlignment="1">
      <alignment vertical="center"/>
    </xf>
    <xf numFmtId="0" fontId="4" fillId="10" borderId="0" xfId="0" applyFont="1" applyFill="1" applyAlignment="1">
      <alignment vertical="distributed"/>
    </xf>
    <xf numFmtId="0" fontId="4" fillId="0" borderId="0" xfId="0" applyFont="1" applyAlignment="1">
      <alignment vertical="distributed"/>
    </xf>
    <xf numFmtId="58" fontId="4" fillId="0" borderId="0" xfId="0" applyNumberFormat="1" applyFont="1" applyAlignment="1">
      <alignment vertical="center"/>
    </xf>
    <xf numFmtId="0" fontId="0" fillId="10" borderId="0" xfId="0" applyFill="1" applyAlignment="1">
      <alignment horizontal="center" vertical="center"/>
    </xf>
    <xf numFmtId="177" fontId="23" fillId="10" borderId="0" xfId="0" applyNumberFormat="1" applyFont="1" applyFill="1" applyAlignment="1">
      <alignment horizontal="right"/>
    </xf>
    <xf numFmtId="0" fontId="4" fillId="10" borderId="0" xfId="0" applyFont="1" applyFill="1" applyAlignment="1">
      <alignment horizontal="center"/>
    </xf>
    <xf numFmtId="0" fontId="73" fillId="10" borderId="0" xfId="2" applyFill="1">
      <alignment vertical="center"/>
    </xf>
    <xf numFmtId="0" fontId="115" fillId="0" borderId="0" xfId="0" applyFont="1" applyAlignment="1">
      <alignment vertical="center"/>
    </xf>
    <xf numFmtId="0" fontId="77" fillId="0" borderId="0" xfId="0" applyFont="1" applyAlignment="1">
      <alignment vertical="top" wrapText="1"/>
    </xf>
    <xf numFmtId="0" fontId="74" fillId="0" borderId="0" xfId="0" applyFont="1" applyAlignment="1">
      <alignment vertical="top" wrapText="1"/>
    </xf>
    <xf numFmtId="0" fontId="74" fillId="0" borderId="0" xfId="0" applyFont="1" applyAlignment="1">
      <alignment vertical="top"/>
    </xf>
    <xf numFmtId="0" fontId="115" fillId="0" borderId="0" xfId="0" applyFont="1" applyAlignment="1">
      <alignment horizontal="left" vertical="center"/>
    </xf>
    <xf numFmtId="0" fontId="3" fillId="0" borderId="0" xfId="0" applyFont="1" applyAlignment="1">
      <alignment vertical="top"/>
    </xf>
    <xf numFmtId="0" fontId="77" fillId="0" borderId="0" xfId="0" applyFont="1" applyAlignment="1">
      <alignment vertical="top"/>
    </xf>
    <xf numFmtId="0" fontId="74" fillId="0" borderId="0" xfId="0" applyFont="1" applyAlignment="1">
      <alignment horizontal="center" vertical="center"/>
    </xf>
    <xf numFmtId="0" fontId="77" fillId="0" borderId="0" xfId="0" applyFont="1" applyAlignment="1">
      <alignment vertical="center"/>
    </xf>
    <xf numFmtId="0" fontId="132" fillId="0" borderId="0" xfId="0" applyFont="1" applyAlignment="1">
      <alignment vertical="center"/>
    </xf>
    <xf numFmtId="192" fontId="116" fillId="0" borderId="0" xfId="0" applyNumberFormat="1" applyFont="1" applyAlignment="1">
      <alignment vertical="center" wrapText="1"/>
    </xf>
    <xf numFmtId="0" fontId="115" fillId="0" borderId="0" xfId="0" applyFont="1" applyAlignment="1">
      <alignment vertical="center" textRotation="255"/>
    </xf>
    <xf numFmtId="0" fontId="77" fillId="0" borderId="0" xfId="0" applyFont="1" applyAlignment="1">
      <alignment horizontal="distributed" vertical="center" textRotation="255"/>
    </xf>
    <xf numFmtId="0" fontId="77" fillId="0" borderId="0" xfId="0" applyFont="1" applyAlignment="1">
      <alignment horizontal="distributed" vertical="center"/>
    </xf>
    <xf numFmtId="58" fontId="77" fillId="0" borderId="0" xfId="0" applyNumberFormat="1" applyFont="1" applyAlignment="1">
      <alignment horizontal="center" vertical="center" shrinkToFit="1"/>
    </xf>
    <xf numFmtId="0" fontId="115" fillId="0" borderId="0" xfId="0" applyFont="1" applyAlignment="1">
      <alignment horizontal="center" vertical="center" wrapText="1"/>
    </xf>
    <xf numFmtId="0" fontId="115" fillId="0" borderId="0" xfId="0" applyFont="1" applyAlignment="1">
      <alignment horizontal="center" vertical="center"/>
    </xf>
    <xf numFmtId="0" fontId="115" fillId="0" borderId="0" xfId="0" applyFont="1" applyAlignment="1">
      <alignment vertical="center" textRotation="255" wrapText="1"/>
    </xf>
    <xf numFmtId="58" fontId="77" fillId="0" borderId="0" xfId="0" applyNumberFormat="1" applyFont="1" applyAlignment="1">
      <alignment horizontal="center" vertical="center"/>
    </xf>
    <xf numFmtId="0" fontId="77" fillId="0" borderId="0" xfId="0" applyFont="1" applyAlignment="1">
      <alignment horizontal="distributed" vertical="center" textRotation="255" wrapText="1"/>
    </xf>
    <xf numFmtId="0" fontId="77" fillId="0" borderId="0" xfId="0" applyFont="1" applyAlignment="1">
      <alignment horizontal="distributed" vertical="center" wrapText="1"/>
    </xf>
    <xf numFmtId="0" fontId="74" fillId="10" borderId="0" xfId="0" applyFont="1" applyFill="1" applyAlignment="1">
      <alignment horizontal="left" vertical="center"/>
    </xf>
    <xf numFmtId="0" fontId="77" fillId="10" borderId="0" xfId="0" applyFont="1" applyFill="1" applyAlignment="1">
      <alignment vertical="center"/>
    </xf>
    <xf numFmtId="0" fontId="133" fillId="10" borderId="0" xfId="0" applyFont="1" applyFill="1" applyAlignment="1">
      <alignment horizontal="distributed" vertical="center"/>
    </xf>
    <xf numFmtId="0" fontId="77" fillId="10" borderId="0" xfId="0" applyFont="1" applyFill="1" applyAlignment="1">
      <alignment horizontal="distributed" vertical="center"/>
    </xf>
    <xf numFmtId="0" fontId="77" fillId="10" borderId="0" xfId="0" applyFont="1" applyFill="1"/>
    <xf numFmtId="193" fontId="134" fillId="10" borderId="0" xfId="0" applyNumberFormat="1" applyFont="1" applyFill="1" applyAlignment="1" applyProtection="1">
      <alignment vertical="center"/>
      <protection locked="0"/>
    </xf>
    <xf numFmtId="58" fontId="77" fillId="10" borderId="0" xfId="0" applyNumberFormat="1" applyFont="1" applyFill="1" applyAlignment="1">
      <alignment vertical="center"/>
    </xf>
    <xf numFmtId="193" fontId="134" fillId="10" borderId="0" xfId="0" applyNumberFormat="1" applyFont="1" applyFill="1" applyAlignment="1">
      <alignment vertical="center"/>
    </xf>
    <xf numFmtId="0" fontId="103" fillId="10" borderId="0" xfId="0" applyFont="1" applyFill="1" applyAlignment="1">
      <alignment vertical="center"/>
    </xf>
    <xf numFmtId="0" fontId="77" fillId="10" borderId="0" xfId="0" applyFont="1" applyFill="1" applyAlignment="1">
      <alignment horizontal="left" vertical="center"/>
    </xf>
    <xf numFmtId="0" fontId="87" fillId="10" borderId="0" xfId="0" applyFont="1" applyFill="1" applyAlignment="1">
      <alignment horizontal="center" vertical="center"/>
    </xf>
    <xf numFmtId="0" fontId="86" fillId="10" borderId="0" xfId="0" applyFont="1" applyFill="1" applyAlignment="1">
      <alignment horizontal="center" vertical="center"/>
    </xf>
    <xf numFmtId="0" fontId="77" fillId="10" borderId="0" xfId="0" applyFont="1" applyFill="1" applyAlignment="1">
      <alignment horizontal="right" vertical="center"/>
    </xf>
    <xf numFmtId="0" fontId="77" fillId="10" borderId="0" xfId="0" applyFont="1" applyFill="1" applyAlignment="1" applyProtection="1">
      <alignment vertical="center"/>
      <protection locked="0"/>
    </xf>
    <xf numFmtId="0" fontId="74" fillId="10" borderId="0" xfId="0" applyFont="1" applyFill="1" applyAlignment="1">
      <alignment vertical="center"/>
    </xf>
    <xf numFmtId="0" fontId="86" fillId="10" borderId="0" xfId="0" applyFont="1" applyFill="1" applyAlignment="1">
      <alignment vertical="top"/>
    </xf>
    <xf numFmtId="0" fontId="86" fillId="0" borderId="0" xfId="0" applyFont="1" applyAlignment="1">
      <alignment vertical="top" wrapText="1"/>
    </xf>
    <xf numFmtId="0" fontId="134" fillId="10" borderId="0" xfId="0" applyFont="1" applyFill="1" applyAlignment="1">
      <alignment vertical="center"/>
    </xf>
    <xf numFmtId="0" fontId="74" fillId="10" borderId="0" xfId="2" applyFont="1" applyFill="1">
      <alignment vertical="center"/>
    </xf>
    <xf numFmtId="0" fontId="5" fillId="4" borderId="390" xfId="0" applyFont="1" applyFill="1" applyBorder="1" applyAlignment="1">
      <alignment vertical="center"/>
    </xf>
    <xf numFmtId="0" fontId="3" fillId="4" borderId="396" xfId="0" applyFont="1" applyFill="1" applyBorder="1" applyAlignment="1">
      <alignment vertical="center"/>
    </xf>
    <xf numFmtId="0" fontId="5" fillId="4" borderId="180" xfId="0" applyFont="1" applyFill="1" applyBorder="1" applyAlignment="1">
      <alignment vertical="center"/>
    </xf>
    <xf numFmtId="0" fontId="5" fillId="4" borderId="352" xfId="0" applyFont="1" applyFill="1" applyBorder="1" applyAlignment="1">
      <alignment vertical="center"/>
    </xf>
    <xf numFmtId="0" fontId="21" fillId="4" borderId="352" xfId="0" applyFont="1" applyFill="1" applyBorder="1" applyAlignment="1">
      <alignment horizontal="center" vertical="center"/>
    </xf>
    <xf numFmtId="0" fontId="21" fillId="4" borderId="396" xfId="0" applyFont="1" applyFill="1" applyBorder="1" applyAlignment="1">
      <alignment horizontal="center" vertical="center"/>
    </xf>
    <xf numFmtId="0" fontId="3" fillId="4" borderId="352" xfId="0" applyFont="1" applyFill="1" applyBorder="1" applyAlignment="1">
      <alignment vertical="center"/>
    </xf>
    <xf numFmtId="0" fontId="5" fillId="4" borderId="0" xfId="0" applyFont="1" applyFill="1"/>
    <xf numFmtId="0" fontId="16" fillId="4" borderId="0" xfId="0" applyFont="1" applyFill="1" applyAlignment="1">
      <alignment vertical="center"/>
    </xf>
    <xf numFmtId="0" fontId="16" fillId="5" borderId="0" xfId="0" applyFont="1" applyFill="1" applyAlignment="1">
      <alignment horizontal="center" vertical="center" wrapText="1"/>
    </xf>
    <xf numFmtId="0" fontId="5" fillId="0" borderId="0" xfId="0" applyFont="1" applyAlignment="1">
      <alignment horizontal="left" vertical="center"/>
    </xf>
    <xf numFmtId="0" fontId="5" fillId="4" borderId="467" xfId="0" applyFont="1" applyFill="1" applyBorder="1"/>
    <xf numFmtId="0" fontId="5" fillId="4" borderId="468" xfId="0" applyFont="1" applyFill="1" applyBorder="1"/>
    <xf numFmtId="0" fontId="16" fillId="4" borderId="468" xfId="0" applyFont="1" applyFill="1" applyBorder="1"/>
    <xf numFmtId="0" fontId="16" fillId="4" borderId="469" xfId="0" applyFont="1" applyFill="1" applyBorder="1"/>
    <xf numFmtId="0" fontId="16" fillId="4" borderId="396" xfId="0" applyFont="1" applyFill="1" applyBorder="1" applyAlignment="1">
      <alignment vertical="center"/>
    </xf>
    <xf numFmtId="0" fontId="5" fillId="4" borderId="396" xfId="0" applyFont="1" applyFill="1" applyBorder="1" applyAlignment="1">
      <alignment vertical="center"/>
    </xf>
    <xf numFmtId="0" fontId="5" fillId="4" borderId="354" xfId="0" applyFont="1" applyFill="1" applyBorder="1" applyAlignment="1">
      <alignment vertical="center"/>
    </xf>
    <xf numFmtId="0" fontId="5" fillId="4" borderId="326" xfId="0" applyFont="1" applyFill="1" applyBorder="1" applyAlignment="1">
      <alignment vertical="center"/>
    </xf>
    <xf numFmtId="0" fontId="5" fillId="4" borderId="387" xfId="0" applyFont="1" applyFill="1" applyBorder="1" applyAlignment="1">
      <alignment vertical="center"/>
    </xf>
    <xf numFmtId="0" fontId="5" fillId="4" borderId="467" xfId="0" applyFont="1" applyFill="1" applyBorder="1" applyAlignment="1">
      <alignment vertical="center"/>
    </xf>
    <xf numFmtId="0" fontId="5" fillId="4" borderId="468" xfId="0" applyFont="1" applyFill="1" applyBorder="1" applyAlignment="1">
      <alignment vertical="center"/>
    </xf>
    <xf numFmtId="0" fontId="3" fillId="4" borderId="469" xfId="0" applyFont="1" applyFill="1" applyBorder="1" applyAlignment="1">
      <alignment vertical="center"/>
    </xf>
    <xf numFmtId="0" fontId="5" fillId="4" borderId="469" xfId="0" applyFont="1" applyFill="1" applyBorder="1" applyAlignment="1">
      <alignment vertical="center"/>
    </xf>
    <xf numFmtId="0" fontId="3" fillId="5" borderId="0" xfId="0" applyFont="1" applyFill="1" applyAlignment="1">
      <alignment vertical="center"/>
    </xf>
    <xf numFmtId="182" fontId="13" fillId="5" borderId="0" xfId="0" applyNumberFormat="1" applyFont="1" applyFill="1" applyAlignment="1">
      <alignment vertical="center"/>
    </xf>
    <xf numFmtId="0" fontId="5" fillId="5" borderId="468" xfId="0" applyFont="1" applyFill="1" applyBorder="1" applyAlignment="1">
      <alignment vertical="center"/>
    </xf>
    <xf numFmtId="0" fontId="5" fillId="5" borderId="469" xfId="0" applyFont="1" applyFill="1" applyBorder="1" applyAlignment="1">
      <alignment vertical="center"/>
    </xf>
    <xf numFmtId="0" fontId="5" fillId="5" borderId="396" xfId="0" applyFont="1" applyFill="1" applyBorder="1" applyAlignment="1">
      <alignment vertical="center"/>
    </xf>
    <xf numFmtId="49" fontId="52" fillId="0" borderId="0" xfId="3" applyNumberFormat="1" applyFont="1" applyAlignment="1">
      <alignment vertical="center"/>
    </xf>
    <xf numFmtId="0" fontId="21" fillId="0" borderId="0" xfId="0" applyFont="1" applyAlignment="1">
      <alignment horizontal="right" vertical="center"/>
    </xf>
    <xf numFmtId="0" fontId="70" fillId="10" borderId="241" xfId="0" applyFont="1" applyFill="1" applyBorder="1" applyAlignment="1">
      <alignment horizontal="distributed" vertical="center"/>
    </xf>
    <xf numFmtId="0" fontId="68" fillId="0" borderId="0" xfId="3" applyFont="1" applyAlignment="1">
      <alignment vertical="center"/>
    </xf>
    <xf numFmtId="0" fontId="93" fillId="10" borderId="0" xfId="0" applyFont="1" applyFill="1"/>
    <xf numFmtId="0" fontId="94" fillId="10" borderId="0" xfId="0" applyFont="1" applyFill="1" applyAlignment="1">
      <alignment vertical="top" textRotation="255"/>
    </xf>
    <xf numFmtId="0" fontId="70" fillId="10" borderId="233" xfId="0" applyFont="1" applyFill="1" applyBorder="1" applyAlignment="1">
      <alignment horizontal="left" vertical="top"/>
    </xf>
    <xf numFmtId="0" fontId="70" fillId="10" borderId="234" xfId="0" applyFont="1" applyFill="1" applyBorder="1" applyAlignment="1">
      <alignment horizontal="distributed" vertical="center"/>
    </xf>
    <xf numFmtId="0" fontId="70" fillId="10" borderId="488" xfId="0" applyFont="1" applyFill="1" applyBorder="1" applyAlignment="1">
      <alignment horizontal="distributed" vertical="center"/>
    </xf>
    <xf numFmtId="0" fontId="70" fillId="10" borderId="489" xfId="0" applyFont="1" applyFill="1" applyBorder="1" applyAlignment="1">
      <alignment horizontal="left" vertical="center"/>
    </xf>
    <xf numFmtId="0" fontId="70" fillId="10" borderId="234" xfId="0" applyFont="1" applyFill="1" applyBorder="1" applyAlignment="1">
      <alignment vertical="center"/>
    </xf>
    <xf numFmtId="0" fontId="70" fillId="10" borderId="490" xfId="0" applyFont="1" applyFill="1" applyBorder="1" applyAlignment="1">
      <alignment horizontal="left" vertical="center"/>
    </xf>
    <xf numFmtId="0" fontId="70" fillId="10" borderId="238" xfId="0" applyFont="1" applyFill="1" applyBorder="1" applyAlignment="1">
      <alignment horizontal="distributed" vertical="center"/>
    </xf>
    <xf numFmtId="0" fontId="70" fillId="10" borderId="0" xfId="0" applyFont="1" applyFill="1" applyAlignment="1">
      <alignment horizontal="distributed" vertical="center"/>
    </xf>
    <xf numFmtId="0" fontId="70" fillId="10" borderId="247" xfId="0" applyFont="1" applyFill="1" applyBorder="1" applyAlignment="1">
      <alignment horizontal="distributed" vertical="center"/>
    </xf>
    <xf numFmtId="0" fontId="70" fillId="10" borderId="246" xfId="0" applyFont="1" applyFill="1" applyBorder="1" applyAlignment="1">
      <alignment horizontal="distributed" vertical="center"/>
    </xf>
    <xf numFmtId="0" fontId="70" fillId="10" borderId="250" xfId="0" applyFont="1" applyFill="1" applyBorder="1" applyAlignment="1">
      <alignment horizontal="left" vertical="center"/>
    </xf>
    <xf numFmtId="0" fontId="70" fillId="10" borderId="238" xfId="0" applyFont="1" applyFill="1" applyBorder="1" applyAlignment="1">
      <alignment horizontal="left" vertical="center"/>
    </xf>
    <xf numFmtId="0" fontId="0" fillId="0" borderId="283" xfId="0" applyBorder="1"/>
    <xf numFmtId="0" fontId="0" fillId="0" borderId="244" xfId="0" applyBorder="1"/>
    <xf numFmtId="0" fontId="0" fillId="0" borderId="245" xfId="0" applyBorder="1"/>
    <xf numFmtId="0" fontId="70" fillId="10" borderId="491" xfId="0" applyFont="1" applyFill="1" applyBorder="1" applyAlignment="1">
      <alignment horizontal="left" vertical="top"/>
    </xf>
    <xf numFmtId="0" fontId="70" fillId="10" borderId="242" xfId="0" applyFont="1" applyFill="1" applyBorder="1" applyAlignment="1">
      <alignment horizontal="distributed" vertical="center"/>
    </xf>
    <xf numFmtId="0" fontId="70" fillId="10" borderId="238" xfId="0" applyFont="1" applyFill="1" applyBorder="1" applyAlignment="1">
      <alignment vertical="center"/>
    </xf>
    <xf numFmtId="0" fontId="70" fillId="10" borderId="247" xfId="0" applyFont="1" applyFill="1" applyBorder="1" applyAlignment="1">
      <alignment vertical="center"/>
    </xf>
    <xf numFmtId="0" fontId="70" fillId="10" borderId="283" xfId="0" applyFont="1" applyFill="1" applyBorder="1" applyAlignment="1">
      <alignment vertical="center"/>
    </xf>
    <xf numFmtId="0" fontId="70" fillId="10" borderId="245" xfId="0" applyFont="1" applyFill="1" applyBorder="1" applyAlignment="1">
      <alignment vertical="center"/>
    </xf>
    <xf numFmtId="0" fontId="0" fillId="0" borderId="248" xfId="0" applyBorder="1"/>
    <xf numFmtId="0" fontId="0" fillId="0" borderId="249" xfId="0" applyBorder="1"/>
    <xf numFmtId="0" fontId="70" fillId="10" borderId="251" xfId="0" applyFont="1" applyFill="1" applyBorder="1" applyAlignment="1">
      <alignment horizontal="left" vertical="center"/>
    </xf>
    <xf numFmtId="0" fontId="0" fillId="10" borderId="491" xfId="0" applyFill="1" applyBorder="1"/>
    <xf numFmtId="0" fontId="0" fillId="0" borderId="241" xfId="0" applyBorder="1"/>
    <xf numFmtId="0" fontId="0" fillId="0" borderId="242" xfId="0" applyBorder="1"/>
    <xf numFmtId="0" fontId="70" fillId="10" borderId="492" xfId="0" applyFont="1" applyFill="1" applyBorder="1" applyAlignment="1">
      <alignment horizontal="left" vertical="center"/>
    </xf>
    <xf numFmtId="0" fontId="70" fillId="10" borderId="258" xfId="0" applyFont="1" applyFill="1" applyBorder="1" applyAlignment="1">
      <alignment horizontal="distributed" vertical="center"/>
    </xf>
    <xf numFmtId="0" fontId="70" fillId="10" borderId="259" xfId="0" applyFont="1" applyFill="1" applyBorder="1" applyAlignment="1">
      <alignment horizontal="left" vertical="center"/>
    </xf>
    <xf numFmtId="0" fontId="0" fillId="0" borderId="247" xfId="0" applyBorder="1"/>
    <xf numFmtId="0" fontId="70" fillId="10" borderId="238" xfId="0" applyFont="1" applyFill="1" applyBorder="1"/>
    <xf numFmtId="0" fontId="70" fillId="10" borderId="283" xfId="0" applyFont="1" applyFill="1" applyBorder="1"/>
    <xf numFmtId="0" fontId="25" fillId="0" borderId="244" xfId="0" applyFont="1" applyBorder="1"/>
    <xf numFmtId="0" fontId="70" fillId="10" borderId="248" xfId="0" applyFont="1" applyFill="1" applyBorder="1" applyAlignment="1">
      <alignment horizontal="distributed" vertical="center"/>
    </xf>
    <xf numFmtId="0" fontId="70" fillId="10" borderId="249" xfId="0" applyFont="1" applyFill="1" applyBorder="1" applyAlignment="1">
      <alignment horizontal="distributed" vertical="center"/>
    </xf>
    <xf numFmtId="0" fontId="70" fillId="10" borderId="491" xfId="0" applyFont="1" applyFill="1" applyBorder="1"/>
    <xf numFmtId="0" fontId="70" fillId="0" borderId="241" xfId="0" applyFont="1" applyBorder="1"/>
    <xf numFmtId="0" fontId="70" fillId="0" borderId="242" xfId="0" applyFont="1" applyBorder="1"/>
    <xf numFmtId="0" fontId="70" fillId="10" borderId="494" xfId="0" applyFont="1" applyFill="1" applyBorder="1"/>
    <xf numFmtId="0" fontId="0" fillId="0" borderId="495" xfId="0" applyBorder="1"/>
    <xf numFmtId="0" fontId="0" fillId="0" borderId="496" xfId="0" applyBorder="1"/>
    <xf numFmtId="0" fontId="0" fillId="10" borderId="497" xfId="0" applyFill="1" applyBorder="1"/>
    <xf numFmtId="0" fontId="0" fillId="0" borderId="498" xfId="0" applyBorder="1"/>
    <xf numFmtId="0" fontId="70" fillId="10" borderId="499" xfId="0" applyFont="1" applyFill="1" applyBorder="1"/>
    <xf numFmtId="0" fontId="0" fillId="0" borderId="500" xfId="0" applyBorder="1"/>
    <xf numFmtId="0" fontId="70" fillId="10" borderId="501" xfId="0" applyFont="1" applyFill="1" applyBorder="1"/>
    <xf numFmtId="0" fontId="0" fillId="0" borderId="502" xfId="0" applyBorder="1"/>
    <xf numFmtId="0" fontId="70" fillId="10" borderId="503" xfId="0" applyFont="1" applyFill="1" applyBorder="1"/>
    <xf numFmtId="0" fontId="0" fillId="0" borderId="504" xfId="0" applyBorder="1"/>
    <xf numFmtId="0" fontId="0" fillId="0" borderId="505" xfId="0" applyBorder="1"/>
    <xf numFmtId="0" fontId="70" fillId="10" borderId="497" xfId="0" applyFont="1" applyFill="1" applyBorder="1"/>
    <xf numFmtId="0" fontId="3" fillId="0" borderId="507" xfId="2" applyFont="1" applyBorder="1">
      <alignment vertical="center"/>
    </xf>
    <xf numFmtId="0" fontId="1" fillId="0" borderId="0" xfId="0" applyFont="1" applyAlignment="1">
      <alignment vertical="center" wrapText="1"/>
    </xf>
    <xf numFmtId="0" fontId="1" fillId="0" borderId="46" xfId="0" applyFont="1" applyBorder="1" applyAlignment="1">
      <alignment wrapText="1"/>
    </xf>
    <xf numFmtId="0" fontId="126" fillId="0" borderId="0" xfId="2" applyFont="1">
      <alignment vertical="center"/>
    </xf>
    <xf numFmtId="0" fontId="5" fillId="0" borderId="0" xfId="2" applyFont="1">
      <alignment vertical="center"/>
    </xf>
    <xf numFmtId="0" fontId="15" fillId="0" borderId="0" xfId="2" applyFont="1" applyAlignment="1">
      <alignment vertical="center" wrapText="1"/>
    </xf>
    <xf numFmtId="0" fontId="1" fillId="0" borderId="0" xfId="0" applyFont="1" applyAlignment="1">
      <alignment vertical="center"/>
    </xf>
    <xf numFmtId="0" fontId="3" fillId="0" borderId="40" xfId="0" applyFont="1" applyBorder="1" applyAlignment="1">
      <alignment vertical="center"/>
    </xf>
    <xf numFmtId="0" fontId="3" fillId="5" borderId="468" xfId="0" applyFont="1" applyFill="1" applyBorder="1" applyAlignment="1">
      <alignment vertical="center"/>
    </xf>
    <xf numFmtId="0" fontId="21" fillId="5" borderId="468" xfId="0" applyFont="1" applyFill="1" applyBorder="1" applyAlignment="1">
      <alignment vertical="center"/>
    </xf>
    <xf numFmtId="0" fontId="5" fillId="0" borderId="94" xfId="0" applyFont="1" applyBorder="1" applyAlignment="1">
      <alignment vertical="center"/>
    </xf>
    <xf numFmtId="0" fontId="122" fillId="0" borderId="454" xfId="2" applyFont="1" applyBorder="1">
      <alignment vertical="center"/>
    </xf>
    <xf numFmtId="0" fontId="3" fillId="0" borderId="454" xfId="2" applyFont="1" applyBorder="1">
      <alignment vertical="center"/>
    </xf>
    <xf numFmtId="0" fontId="1" fillId="0" borderId="0" xfId="0" applyFont="1" applyAlignment="1">
      <alignment wrapText="1"/>
    </xf>
    <xf numFmtId="177" fontId="3" fillId="0" borderId="0" xfId="2" applyNumberFormat="1" applyFont="1" applyAlignment="1">
      <alignment horizontal="left" vertical="center"/>
    </xf>
    <xf numFmtId="0" fontId="1" fillId="0" borderId="0" xfId="0" applyFont="1" applyAlignment="1">
      <alignment horizontal="left" vertical="center"/>
    </xf>
    <xf numFmtId="0" fontId="1" fillId="0" borderId="46" xfId="0" applyFont="1" applyBorder="1" applyAlignment="1">
      <alignment horizontal="left" vertical="center"/>
    </xf>
    <xf numFmtId="0" fontId="122" fillId="0" borderId="455" xfId="2" applyFont="1" applyBorder="1">
      <alignment vertical="center"/>
    </xf>
    <xf numFmtId="0" fontId="3" fillId="0" borderId="0" xfId="2" applyFont="1" applyAlignment="1">
      <alignment horizontal="left" vertical="center"/>
    </xf>
    <xf numFmtId="0" fontId="15" fillId="0" borderId="456" xfId="2" applyFont="1" applyBorder="1" applyAlignment="1">
      <alignment horizontal="left" vertical="center" wrapText="1"/>
    </xf>
    <xf numFmtId="0" fontId="15" fillId="0" borderId="454" xfId="2" applyFont="1" applyBorder="1" applyAlignment="1">
      <alignment horizontal="left" vertical="center" wrapText="1"/>
    </xf>
    <xf numFmtId="0" fontId="1" fillId="0" borderId="454" xfId="0" applyFont="1" applyBorder="1" applyAlignment="1">
      <alignment vertical="center" wrapText="1"/>
    </xf>
    <xf numFmtId="0" fontId="1" fillId="0" borderId="454" xfId="0" applyFont="1" applyBorder="1" applyAlignment="1">
      <alignment wrapText="1"/>
    </xf>
    <xf numFmtId="0" fontId="1" fillId="0" borderId="454" xfId="0" applyFont="1" applyBorder="1" applyAlignment="1">
      <alignment horizontal="left" vertical="center"/>
    </xf>
    <xf numFmtId="0" fontId="21" fillId="0" borderId="352" xfId="0" applyFont="1" applyBorder="1" applyAlignment="1">
      <alignment vertical="distributed"/>
    </xf>
    <xf numFmtId="177" fontId="23" fillId="0" borderId="0" xfId="0" applyNumberFormat="1" applyFont="1"/>
    <xf numFmtId="0" fontId="33" fillId="0" borderId="352" xfId="0" applyFont="1" applyBorder="1" applyAlignment="1">
      <alignment vertical="distributed"/>
    </xf>
    <xf numFmtId="0" fontId="3" fillId="0" borderId="386" xfId="2" applyFont="1" applyBorder="1" applyAlignment="1">
      <alignment horizontal="center" vertical="center" wrapText="1"/>
    </xf>
    <xf numFmtId="177" fontId="35" fillId="0" borderId="386" xfId="0" applyNumberFormat="1" applyFont="1" applyBorder="1" applyAlignment="1">
      <alignment wrapText="1"/>
    </xf>
    <xf numFmtId="0" fontId="4" fillId="0" borderId="386" xfId="0" applyFont="1" applyBorder="1" applyAlignment="1">
      <alignment horizontal="right"/>
    </xf>
    <xf numFmtId="0" fontId="3" fillId="0" borderId="386" xfId="2" applyFont="1" applyBorder="1" applyAlignment="1">
      <alignment horizontal="center" vertical="center"/>
    </xf>
    <xf numFmtId="177" fontId="35" fillId="0" borderId="386" xfId="0" applyNumberFormat="1" applyFont="1" applyBorder="1"/>
    <xf numFmtId="177" fontId="35" fillId="0" borderId="387" xfId="0" applyNumberFormat="1" applyFont="1" applyBorder="1"/>
    <xf numFmtId="0" fontId="23" fillId="0" borderId="0" xfId="0" applyFont="1"/>
    <xf numFmtId="177" fontId="23" fillId="0" borderId="0" xfId="0" applyNumberFormat="1" applyFont="1" applyAlignment="1">
      <alignment horizontal="right"/>
    </xf>
    <xf numFmtId="177" fontId="23" fillId="0" borderId="40" xfId="0" applyNumberFormat="1" applyFont="1" applyBorder="1" applyAlignment="1">
      <alignment horizontal="right"/>
    </xf>
    <xf numFmtId="0" fontId="5" fillId="0" borderId="352" xfId="0" applyFont="1" applyBorder="1" applyAlignment="1">
      <alignment vertical="center"/>
    </xf>
    <xf numFmtId="0" fontId="3" fillId="0" borderId="22" xfId="0" applyFont="1" applyBorder="1" applyAlignment="1">
      <alignment vertical="center" shrinkToFit="1"/>
    </xf>
    <xf numFmtId="0" fontId="3" fillId="0" borderId="408" xfId="0" applyFont="1" applyBorder="1" applyAlignment="1">
      <alignment vertical="center" shrinkToFit="1"/>
    </xf>
    <xf numFmtId="0" fontId="19" fillId="0" borderId="0" xfId="0" applyFont="1" applyAlignment="1">
      <alignment horizontal="center" vertical="distributed" textRotation="255" wrapText="1"/>
    </xf>
    <xf numFmtId="0" fontId="92" fillId="0" borderId="0" xfId="0" applyFont="1"/>
    <xf numFmtId="0" fontId="13" fillId="0" borderId="0" xfId="2" applyFont="1" applyAlignment="1">
      <alignment horizontal="left" vertical="top"/>
    </xf>
    <xf numFmtId="0" fontId="3" fillId="0" borderId="181" xfId="2" applyFont="1" applyBorder="1">
      <alignment vertical="center"/>
    </xf>
    <xf numFmtId="0" fontId="4" fillId="0" borderId="22" xfId="2" applyFont="1" applyBorder="1" applyAlignment="1">
      <alignment vertical="center" wrapText="1"/>
    </xf>
    <xf numFmtId="0" fontId="4" fillId="0" borderId="183" xfId="2" applyFont="1" applyBorder="1" applyAlignment="1">
      <alignment vertical="center" wrapText="1"/>
    </xf>
    <xf numFmtId="0" fontId="15" fillId="0" borderId="454" xfId="2" applyFont="1" applyBorder="1" applyAlignment="1">
      <alignment vertical="center" wrapText="1"/>
    </xf>
    <xf numFmtId="0" fontId="15" fillId="0" borderId="0" xfId="2" applyFont="1" applyAlignment="1">
      <alignment horizontal="left" vertical="center" wrapText="1"/>
    </xf>
    <xf numFmtId="0" fontId="4" fillId="0" borderId="40" xfId="0" applyFont="1" applyBorder="1" applyAlignment="1">
      <alignment vertical="distributed"/>
    </xf>
    <xf numFmtId="58" fontId="4" fillId="0" borderId="40" xfId="0" applyNumberFormat="1" applyFont="1" applyBorder="1" applyAlignment="1">
      <alignment vertical="center"/>
    </xf>
    <xf numFmtId="177" fontId="23" fillId="0" borderId="507" xfId="0" applyNumberFormat="1" applyFont="1" applyBorder="1"/>
    <xf numFmtId="0" fontId="4" fillId="0" borderId="0" xfId="0" applyFont="1" applyAlignment="1">
      <alignment horizontal="right"/>
    </xf>
    <xf numFmtId="0" fontId="23" fillId="0" borderId="507" xfId="2" applyFont="1" applyBorder="1">
      <alignment vertical="center"/>
    </xf>
    <xf numFmtId="0" fontId="1" fillId="0" borderId="0" xfId="0" applyFont="1" applyAlignment="1">
      <alignment horizontal="center" vertical="center"/>
    </xf>
    <xf numFmtId="0" fontId="1" fillId="0" borderId="40" xfId="0" applyFont="1" applyBorder="1" applyAlignment="1">
      <alignment horizontal="center" vertical="center"/>
    </xf>
    <xf numFmtId="0" fontId="23" fillId="0" borderId="507" xfId="0" applyFont="1" applyBorder="1"/>
    <xf numFmtId="177" fontId="23" fillId="0" borderId="507" xfId="0" applyNumberFormat="1" applyFont="1" applyBorder="1" applyAlignment="1">
      <alignment horizontal="right"/>
    </xf>
    <xf numFmtId="0" fontId="4" fillId="0" borderId="0" xfId="0" applyFont="1" applyAlignment="1">
      <alignment horizontal="center"/>
    </xf>
    <xf numFmtId="0" fontId="4" fillId="0" borderId="0" xfId="2" applyFont="1" applyAlignment="1">
      <alignment horizontal="left" vertical="center" wrapText="1"/>
    </xf>
    <xf numFmtId="0" fontId="4" fillId="0" borderId="466" xfId="2" applyFont="1" applyBorder="1" applyAlignment="1">
      <alignment horizontal="left" vertical="center" wrapText="1"/>
    </xf>
    <xf numFmtId="0" fontId="131" fillId="0" borderId="0" xfId="0" applyFont="1" applyAlignment="1">
      <alignment horizontal="left" vertical="center" wrapText="1"/>
    </xf>
    <xf numFmtId="177" fontId="23" fillId="0" borderId="0" xfId="2" applyNumberFormat="1" applyFont="1" applyAlignment="1">
      <alignment horizontal="right"/>
    </xf>
    <xf numFmtId="0" fontId="4" fillId="0" borderId="466" xfId="0" applyFont="1" applyBorder="1" applyAlignment="1">
      <alignment horizontal="left" vertical="center" wrapText="1"/>
    </xf>
    <xf numFmtId="0" fontId="4" fillId="0" borderId="0" xfId="0" applyFont="1" applyAlignment="1">
      <alignment horizontal="left" vertical="center" wrapText="1"/>
    </xf>
    <xf numFmtId="0" fontId="4" fillId="0" borderId="0" xfId="2" applyFont="1" applyAlignment="1">
      <alignment horizontal="center"/>
    </xf>
    <xf numFmtId="0" fontId="70" fillId="0" borderId="264" xfId="0" applyFont="1" applyBorder="1" applyAlignment="1">
      <alignment vertical="center"/>
    </xf>
    <xf numFmtId="0" fontId="70" fillId="0" borderId="243" xfId="0" applyFont="1" applyBorder="1" applyAlignment="1">
      <alignment vertical="center"/>
    </xf>
    <xf numFmtId="0" fontId="70" fillId="0" borderId="244" xfId="0" applyFont="1" applyBorder="1" applyAlignment="1">
      <alignment vertical="center"/>
    </xf>
    <xf numFmtId="0" fontId="0" fillId="0" borderId="270" xfId="0" applyBorder="1"/>
    <xf numFmtId="0" fontId="70" fillId="0" borderId="264" xfId="0" applyFont="1" applyBorder="1"/>
    <xf numFmtId="0" fontId="44" fillId="0" borderId="0" xfId="3" applyFont="1" applyAlignment="1">
      <alignment horizontal="center" vertical="center"/>
    </xf>
    <xf numFmtId="0" fontId="52" fillId="0" borderId="0" xfId="3" applyFont="1" applyAlignment="1">
      <alignment horizontal="center" vertical="center"/>
    </xf>
    <xf numFmtId="0" fontId="53" fillId="0" borderId="0" xfId="3" applyFont="1" applyAlignment="1">
      <alignment horizontal="center" vertical="center"/>
    </xf>
    <xf numFmtId="0" fontId="81" fillId="0" borderId="0" xfId="3" applyFont="1" applyAlignment="1">
      <alignment horizontal="left" vertical="center"/>
    </xf>
    <xf numFmtId="0" fontId="34" fillId="0" borderId="0" xfId="2" applyFont="1" applyAlignment="1">
      <alignment horizontal="left" vertical="center" wrapText="1"/>
    </xf>
    <xf numFmtId="0" fontId="3" fillId="0" borderId="0" xfId="2" applyFont="1" applyAlignment="1">
      <alignment horizontal="left" vertical="center"/>
    </xf>
    <xf numFmtId="0" fontId="4" fillId="0" borderId="178" xfId="2" applyFont="1" applyBorder="1" applyAlignment="1">
      <alignment horizontal="center" vertical="center" wrapText="1"/>
    </xf>
    <xf numFmtId="0" fontId="4" fillId="0" borderId="46" xfId="2" applyFont="1" applyBorder="1" applyAlignment="1">
      <alignment horizontal="center" vertical="center" wrapText="1"/>
    </xf>
    <xf numFmtId="0" fontId="4" fillId="0" borderId="46" xfId="2" applyFont="1" applyBorder="1" applyAlignment="1">
      <alignment horizontal="center" vertical="center"/>
    </xf>
    <xf numFmtId="0" fontId="4" fillId="0" borderId="390" xfId="2" applyFont="1" applyBorder="1" applyAlignment="1">
      <alignment horizontal="center" vertical="center"/>
    </xf>
    <xf numFmtId="0" fontId="4" fillId="0" borderId="179" xfId="2" applyFont="1" applyBorder="1" applyAlignment="1">
      <alignment horizontal="center" vertical="center"/>
    </xf>
    <xf numFmtId="0" fontId="4" fillId="0" borderId="0" xfId="2" applyFont="1" applyAlignment="1">
      <alignment horizontal="center" vertical="center"/>
    </xf>
    <xf numFmtId="0" fontId="4" fillId="0" borderId="507" xfId="2" applyFont="1" applyBorder="1" applyAlignment="1">
      <alignment horizontal="center" vertical="center"/>
    </xf>
    <xf numFmtId="0" fontId="4" fillId="0" borderId="407" xfId="2" applyFont="1" applyBorder="1" applyAlignment="1">
      <alignment horizontal="center" vertical="center"/>
    </xf>
    <xf numFmtId="0" fontId="4" fillId="0" borderId="22" xfId="2" applyFont="1" applyBorder="1" applyAlignment="1">
      <alignment horizontal="center" vertical="center"/>
    </xf>
    <xf numFmtId="0" fontId="4" fillId="0" borderId="408" xfId="2" applyFont="1" applyBorder="1" applyAlignment="1">
      <alignment horizontal="center" vertical="center"/>
    </xf>
    <xf numFmtId="0" fontId="4" fillId="0" borderId="391" xfId="2" applyFont="1" applyBorder="1" applyAlignment="1">
      <alignment horizontal="center" vertical="center"/>
    </xf>
    <xf numFmtId="0" fontId="123" fillId="0" borderId="391" xfId="2" applyFont="1" applyBorder="1">
      <alignment vertical="center"/>
    </xf>
    <xf numFmtId="0" fontId="123" fillId="0" borderId="330" xfId="2" applyFont="1" applyBorder="1">
      <alignment vertical="center"/>
    </xf>
    <xf numFmtId="0" fontId="123" fillId="0" borderId="328" xfId="2" applyFont="1" applyBorder="1">
      <alignment vertical="center"/>
    </xf>
    <xf numFmtId="0" fontId="4" fillId="0" borderId="391" xfId="2" applyFont="1" applyBorder="1" applyAlignment="1">
      <alignment horizontal="center" vertical="center" shrinkToFit="1"/>
    </xf>
    <xf numFmtId="0" fontId="123" fillId="0" borderId="391" xfId="2" applyFont="1" applyBorder="1" applyAlignment="1">
      <alignment vertical="center" shrinkToFit="1"/>
    </xf>
    <xf numFmtId="0" fontId="123" fillId="0" borderId="330" xfId="2" applyFont="1" applyBorder="1" applyAlignment="1">
      <alignment vertical="center" shrinkToFit="1"/>
    </xf>
    <xf numFmtId="0" fontId="123" fillId="0" borderId="328" xfId="2" applyFont="1" applyBorder="1" applyAlignment="1">
      <alignment vertical="center" shrinkToFit="1"/>
    </xf>
    <xf numFmtId="0" fontId="123" fillId="0" borderId="392" xfId="2" applyFont="1" applyBorder="1">
      <alignment vertical="center"/>
    </xf>
    <xf numFmtId="0" fontId="123" fillId="0" borderId="397" xfId="2" applyFont="1" applyBorder="1">
      <alignment vertical="center"/>
    </xf>
    <xf numFmtId="0" fontId="123" fillId="0" borderId="400" xfId="2" applyFont="1" applyBorder="1">
      <alignment vertical="center"/>
    </xf>
    <xf numFmtId="0" fontId="4" fillId="0" borderId="393" xfId="2" applyFont="1" applyBorder="1" applyAlignment="1">
      <alignment horizontal="center" vertical="center"/>
    </xf>
    <xf numFmtId="0" fontId="4" fillId="0" borderId="394" xfId="2" applyFont="1" applyBorder="1" applyAlignment="1">
      <alignment horizontal="center" vertical="center"/>
    </xf>
    <xf numFmtId="0" fontId="4" fillId="0" borderId="395" xfId="2" applyFont="1" applyBorder="1" applyAlignment="1">
      <alignment horizontal="center" vertical="center"/>
    </xf>
    <xf numFmtId="0" fontId="4" fillId="0" borderId="398" xfId="2" applyFont="1" applyBorder="1" applyAlignment="1">
      <alignment horizontal="center" vertical="center"/>
    </xf>
    <xf numFmtId="0" fontId="4" fillId="0" borderId="106" xfId="2" applyFont="1" applyBorder="1" applyAlignment="1">
      <alignment horizontal="center" vertical="center"/>
    </xf>
    <xf numFmtId="0" fontId="4" fillId="0" borderId="399" xfId="2" applyFont="1" applyBorder="1" applyAlignment="1">
      <alignment horizontal="center" vertical="center"/>
    </xf>
    <xf numFmtId="0" fontId="13" fillId="9" borderId="467" xfId="2" applyFont="1" applyFill="1" applyBorder="1" applyAlignment="1" applyProtection="1">
      <alignment horizontal="center" vertical="center"/>
      <protection locked="0"/>
    </xf>
    <xf numFmtId="0" fontId="122" fillId="9" borderId="469" xfId="2" applyFont="1" applyFill="1" applyBorder="1" applyAlignment="1" applyProtection="1">
      <alignment horizontal="center" vertical="center"/>
      <protection locked="0"/>
    </xf>
    <xf numFmtId="0" fontId="122" fillId="9" borderId="352" xfId="2" applyFont="1" applyFill="1" applyBorder="1" applyAlignment="1" applyProtection="1">
      <alignment horizontal="center" vertical="center"/>
      <protection locked="0"/>
    </xf>
    <xf numFmtId="0" fontId="122" fillId="9" borderId="507" xfId="2" applyFont="1" applyFill="1" applyBorder="1" applyAlignment="1" applyProtection="1">
      <alignment horizontal="center" vertical="center"/>
      <protection locked="0"/>
    </xf>
    <xf numFmtId="0" fontId="122" fillId="9" borderId="182" xfId="2" applyFont="1" applyFill="1" applyBorder="1" applyAlignment="1" applyProtection="1">
      <alignment horizontal="center" vertical="center"/>
      <protection locked="0"/>
    </xf>
    <xf numFmtId="0" fontId="122" fillId="9" borderId="408" xfId="2" applyFont="1" applyFill="1" applyBorder="1" applyAlignment="1" applyProtection="1">
      <alignment horizontal="center" vertical="center"/>
      <protection locked="0"/>
    </xf>
    <xf numFmtId="0" fontId="13" fillId="9" borderId="0" xfId="2" applyFont="1" applyFill="1" applyAlignment="1" applyProtection="1">
      <alignment horizontal="center" vertical="center"/>
      <protection locked="0"/>
    </xf>
    <xf numFmtId="0" fontId="122" fillId="9" borderId="102" xfId="2" applyFont="1" applyFill="1" applyBorder="1" applyAlignment="1" applyProtection="1">
      <alignment horizontal="center" vertical="center"/>
      <protection locked="0"/>
    </xf>
    <xf numFmtId="0" fontId="122" fillId="9" borderId="0" xfId="2" applyFont="1" applyFill="1" applyAlignment="1" applyProtection="1">
      <alignment horizontal="center" vertical="center"/>
      <protection locked="0"/>
    </xf>
    <xf numFmtId="0" fontId="122" fillId="9" borderId="22" xfId="2" applyFont="1" applyFill="1" applyBorder="1" applyAlignment="1" applyProtection="1">
      <alignment horizontal="center" vertical="center"/>
      <protection locked="0"/>
    </xf>
    <xf numFmtId="0" fontId="122" fillId="9" borderId="409" xfId="2" applyFont="1" applyFill="1" applyBorder="1" applyAlignment="1" applyProtection="1">
      <alignment horizontal="center" vertical="center"/>
      <protection locked="0"/>
    </xf>
    <xf numFmtId="0" fontId="13" fillId="9" borderId="101" xfId="2" applyFont="1" applyFill="1" applyBorder="1" applyAlignment="1" applyProtection="1">
      <alignment horizontal="center" vertical="center"/>
      <protection locked="0"/>
    </xf>
    <xf numFmtId="0" fontId="13" fillId="9" borderId="410" xfId="2" applyFont="1" applyFill="1" applyBorder="1" applyAlignment="1" applyProtection="1">
      <alignment horizontal="center" vertical="center"/>
      <protection locked="0"/>
    </xf>
    <xf numFmtId="0" fontId="13" fillId="9" borderId="22" xfId="2" applyFont="1" applyFill="1" applyBorder="1" applyAlignment="1" applyProtection="1">
      <alignment horizontal="center" vertical="center"/>
      <protection locked="0"/>
    </xf>
    <xf numFmtId="0" fontId="122" fillId="9" borderId="508" xfId="2" applyFont="1" applyFill="1" applyBorder="1" applyAlignment="1" applyProtection="1">
      <alignment horizontal="center" vertical="center"/>
      <protection locked="0"/>
    </xf>
    <xf numFmtId="177" fontId="16" fillId="9" borderId="402" xfId="2" applyNumberFormat="1" applyFont="1" applyFill="1" applyBorder="1" applyAlignment="1" applyProtection="1">
      <alignment horizontal="center" vertical="center"/>
      <protection locked="0"/>
    </xf>
    <xf numFmtId="177" fontId="16" fillId="9" borderId="351" xfId="2" applyNumberFormat="1" applyFont="1" applyFill="1" applyBorder="1" applyAlignment="1" applyProtection="1">
      <alignment horizontal="center" vertical="center"/>
      <protection locked="0"/>
    </xf>
    <xf numFmtId="177" fontId="16" fillId="9" borderId="349" xfId="2" applyNumberFormat="1" applyFont="1" applyFill="1" applyBorder="1" applyAlignment="1" applyProtection="1">
      <alignment horizontal="center" vertical="center"/>
      <protection locked="0"/>
    </xf>
    <xf numFmtId="177" fontId="16" fillId="9" borderId="414" xfId="2" applyNumberFormat="1" applyFont="1" applyFill="1" applyBorder="1" applyAlignment="1" applyProtection="1">
      <alignment horizontal="center" vertical="center"/>
      <protection locked="0"/>
    </xf>
    <xf numFmtId="177" fontId="16" fillId="9" borderId="412" xfId="2" applyNumberFormat="1" applyFont="1" applyFill="1" applyBorder="1" applyAlignment="1" applyProtection="1">
      <alignment horizontal="center" vertical="center"/>
      <protection locked="0"/>
    </xf>
    <xf numFmtId="177" fontId="16" fillId="9" borderId="413" xfId="2" applyNumberFormat="1" applyFont="1" applyFill="1" applyBorder="1" applyAlignment="1" applyProtection="1">
      <alignment horizontal="center" vertical="center"/>
      <protection locked="0"/>
    </xf>
    <xf numFmtId="0" fontId="3" fillId="0" borderId="470" xfId="2" applyFont="1" applyBorder="1" applyAlignment="1">
      <alignment horizontal="center" vertical="center"/>
    </xf>
    <xf numFmtId="0" fontId="3" fillId="0" borderId="403" xfId="2" applyFont="1" applyBorder="1" applyAlignment="1">
      <alignment horizontal="center" vertical="center"/>
    </xf>
    <xf numFmtId="0" fontId="3" fillId="0" borderId="415" xfId="2" applyFont="1" applyBorder="1" applyAlignment="1">
      <alignment horizontal="center" vertical="center"/>
    </xf>
    <xf numFmtId="0" fontId="3" fillId="0" borderId="416" xfId="2" applyFont="1" applyBorder="1" applyAlignment="1">
      <alignment horizontal="center" vertical="center"/>
    </xf>
    <xf numFmtId="49" fontId="3" fillId="9" borderId="179" xfId="2" applyNumberFormat="1" applyFont="1" applyFill="1" applyBorder="1" applyAlignment="1" applyProtection="1">
      <alignment horizontal="center" vertical="center"/>
      <protection locked="0"/>
    </xf>
    <xf numFmtId="49" fontId="3" fillId="9" borderId="0" xfId="2" applyNumberFormat="1" applyFont="1" applyFill="1" applyAlignment="1" applyProtection="1">
      <alignment horizontal="center" vertical="center"/>
      <protection locked="0"/>
    </xf>
    <xf numFmtId="49" fontId="3" fillId="9" borderId="407" xfId="2" applyNumberFormat="1" applyFont="1" applyFill="1" applyBorder="1" applyAlignment="1" applyProtection="1">
      <alignment horizontal="center" vertical="center"/>
      <protection locked="0"/>
    </xf>
    <xf numFmtId="49" fontId="3" fillId="9" borderId="22" xfId="2" applyNumberFormat="1" applyFont="1" applyFill="1" applyBorder="1" applyAlignment="1" applyProtection="1">
      <alignment horizontal="center" vertical="center"/>
      <protection locked="0"/>
    </xf>
    <xf numFmtId="0" fontId="3" fillId="0" borderId="46" xfId="2" applyFont="1" applyBorder="1" applyAlignment="1">
      <alignment horizontal="center" vertical="center"/>
    </xf>
    <xf numFmtId="0" fontId="3" fillId="0" borderId="96" xfId="2" applyFont="1" applyBorder="1" applyAlignment="1">
      <alignment horizontal="center" vertical="center"/>
    </xf>
    <xf numFmtId="49" fontId="122" fillId="9" borderId="46" xfId="2" applyNumberFormat="1" applyFont="1" applyFill="1" applyBorder="1" applyAlignment="1" applyProtection="1">
      <alignment horizontal="center" vertical="center"/>
      <protection locked="0"/>
    </xf>
    <xf numFmtId="49" fontId="122" fillId="9" borderId="96" xfId="2" applyNumberFormat="1" applyFont="1" applyFill="1" applyBorder="1" applyAlignment="1" applyProtection="1">
      <alignment horizontal="center" vertical="center"/>
      <protection locked="0"/>
    </xf>
    <xf numFmtId="0" fontId="4" fillId="0" borderId="180" xfId="2" applyFont="1" applyBorder="1" applyAlignment="1">
      <alignment horizontal="center" vertical="center"/>
    </xf>
    <xf numFmtId="0" fontId="4" fillId="0" borderId="181" xfId="2" applyFont="1" applyBorder="1" applyAlignment="1">
      <alignment horizontal="center" vertical="center"/>
    </xf>
    <xf numFmtId="0" fontId="4" fillId="0" borderId="352" xfId="2" applyFont="1" applyBorder="1" applyAlignment="1">
      <alignment horizontal="center" vertical="center"/>
    </xf>
    <xf numFmtId="0" fontId="4" fillId="0" borderId="40" xfId="2" applyFont="1" applyBorder="1" applyAlignment="1">
      <alignment horizontal="center" vertical="center"/>
    </xf>
    <xf numFmtId="0" fontId="4" fillId="0" borderId="97" xfId="2" applyFont="1" applyBorder="1" applyAlignment="1">
      <alignment horizontal="center" vertical="center"/>
    </xf>
    <xf numFmtId="0" fontId="4" fillId="0" borderId="96" xfId="2" applyFont="1" applyBorder="1" applyAlignment="1">
      <alignment horizontal="center" vertical="center"/>
    </xf>
    <xf numFmtId="0" fontId="4" fillId="0" borderId="404" xfId="2" applyFont="1" applyBorder="1" applyAlignment="1">
      <alignment horizontal="center" vertical="center"/>
    </xf>
    <xf numFmtId="0" fontId="4" fillId="0" borderId="401" xfId="2" applyFont="1" applyBorder="1" applyAlignment="1">
      <alignment horizontal="center" vertical="center"/>
    </xf>
    <xf numFmtId="0" fontId="4" fillId="0" borderId="351" xfId="2" applyFont="1" applyBorder="1" applyAlignment="1">
      <alignment horizontal="center" vertical="center"/>
    </xf>
    <xf numFmtId="0" fontId="4" fillId="0" borderId="349" xfId="2" applyFont="1" applyBorder="1" applyAlignment="1">
      <alignment horizontal="center" vertical="center"/>
    </xf>
    <xf numFmtId="49" fontId="3" fillId="9" borderId="405" xfId="2" applyNumberFormat="1" applyFont="1" applyFill="1" applyBorder="1" applyAlignment="1" applyProtection="1">
      <alignment horizontal="center" vertical="center"/>
      <protection locked="0"/>
    </xf>
    <xf numFmtId="49" fontId="3" fillId="9" borderId="386" xfId="2" applyNumberFormat="1" applyFont="1" applyFill="1" applyBorder="1" applyAlignment="1" applyProtection="1">
      <alignment horizontal="center" vertical="center"/>
      <protection locked="0"/>
    </xf>
    <xf numFmtId="0" fontId="4" fillId="0" borderId="178" xfId="2" applyFont="1" applyBorder="1" applyAlignment="1">
      <alignment horizontal="distributed" vertical="center"/>
    </xf>
    <xf numFmtId="0" fontId="4" fillId="0" borderId="46" xfId="2" applyFont="1" applyBorder="1" applyAlignment="1">
      <alignment horizontal="distributed" vertical="center"/>
    </xf>
    <xf numFmtId="0" fontId="4" fillId="0" borderId="179" xfId="2" applyFont="1" applyBorder="1" applyAlignment="1">
      <alignment horizontal="distributed" vertical="center"/>
    </xf>
    <xf numFmtId="0" fontId="4" fillId="0" borderId="0" xfId="2" applyFont="1" applyAlignment="1">
      <alignment horizontal="distributed" vertical="center"/>
    </xf>
    <xf numFmtId="0" fontId="3" fillId="0" borderId="390" xfId="2" applyFont="1" applyBorder="1" applyAlignment="1">
      <alignment horizontal="center" vertical="center"/>
    </xf>
    <xf numFmtId="0" fontId="3" fillId="0" borderId="0" xfId="2" applyFont="1" applyAlignment="1">
      <alignment horizontal="center" vertical="center"/>
    </xf>
    <xf numFmtId="0" fontId="3" fillId="0" borderId="507" xfId="2" applyFont="1" applyBorder="1" applyAlignment="1">
      <alignment horizontal="center" vertical="center"/>
    </xf>
    <xf numFmtId="0" fontId="19" fillId="0" borderId="417" xfId="2" applyFont="1" applyBorder="1" applyAlignment="1">
      <alignment horizontal="center" vertical="center"/>
    </xf>
    <xf numFmtId="0" fontId="19" fillId="0" borderId="418" xfId="2" applyFont="1" applyBorder="1" applyAlignment="1">
      <alignment horizontal="center" vertical="center"/>
    </xf>
    <xf numFmtId="0" fontId="19" fillId="0" borderId="419" xfId="2" applyFont="1" applyBorder="1" applyAlignment="1">
      <alignment horizontal="center" vertical="center"/>
    </xf>
    <xf numFmtId="0" fontId="19" fillId="0" borderId="108" xfId="2" applyFont="1" applyBorder="1" applyAlignment="1">
      <alignment horizontal="center" vertical="center"/>
    </xf>
    <xf numFmtId="0" fontId="19" fillId="0" borderId="109" xfId="2" applyFont="1" applyBorder="1" applyAlignment="1">
      <alignment horizontal="center" vertical="center"/>
    </xf>
    <xf numFmtId="0" fontId="19" fillId="0" borderId="118" xfId="2" applyFont="1" applyBorder="1" applyAlignment="1">
      <alignment horizontal="center" vertical="center"/>
    </xf>
    <xf numFmtId="0" fontId="19" fillId="0" borderId="420" xfId="2" applyFont="1" applyBorder="1" applyAlignment="1">
      <alignment horizontal="center" vertical="center"/>
    </xf>
    <xf numFmtId="0" fontId="19" fillId="0" borderId="421" xfId="2" applyFont="1" applyBorder="1" applyAlignment="1">
      <alignment horizontal="center" vertical="center"/>
    </xf>
    <xf numFmtId="0" fontId="19" fillId="0" borderId="422" xfId="2" applyFont="1" applyBorder="1" applyAlignment="1">
      <alignment horizontal="center" vertical="center"/>
    </xf>
    <xf numFmtId="0" fontId="19" fillId="0" borderId="423" xfId="2" applyFont="1" applyBorder="1" applyAlignment="1">
      <alignment horizontal="center" vertical="center"/>
    </xf>
    <xf numFmtId="0" fontId="13" fillId="0" borderId="101" xfId="2" applyFont="1" applyBorder="1" applyAlignment="1">
      <alignment horizontal="center" vertical="center"/>
    </xf>
    <xf numFmtId="0" fontId="13" fillId="0" borderId="102" xfId="2" applyFont="1" applyBorder="1" applyAlignment="1">
      <alignment horizontal="center" vertical="center"/>
    </xf>
    <xf numFmtId="0" fontId="13" fillId="0" borderId="410" xfId="2" applyFont="1" applyBorder="1" applyAlignment="1">
      <alignment horizontal="center" vertical="center"/>
    </xf>
    <xf numFmtId="0" fontId="13" fillId="0" borderId="409" xfId="2" applyFont="1" applyBorder="1" applyAlignment="1">
      <alignment horizontal="center" vertical="center"/>
    </xf>
    <xf numFmtId="0" fontId="13" fillId="0" borderId="40" xfId="2" applyFont="1" applyBorder="1" applyAlignment="1">
      <alignment horizontal="center" vertical="center"/>
    </xf>
    <xf numFmtId="0" fontId="13" fillId="0" borderId="183" xfId="2" applyFont="1" applyBorder="1" applyAlignment="1">
      <alignment horizontal="center" vertical="center"/>
    </xf>
    <xf numFmtId="49" fontId="122" fillId="9" borderId="352" xfId="2" applyNumberFormat="1" applyFont="1" applyFill="1" applyBorder="1" applyAlignment="1" applyProtection="1">
      <alignment horizontal="center" vertical="center"/>
      <protection locked="0"/>
    </xf>
    <xf numFmtId="49" fontId="122" fillId="9" borderId="0" xfId="2" applyNumberFormat="1" applyFont="1" applyFill="1" applyAlignment="1" applyProtection="1">
      <alignment horizontal="center" vertical="center"/>
      <protection locked="0"/>
    </xf>
    <xf numFmtId="49" fontId="122" fillId="9" borderId="40" xfId="2" applyNumberFormat="1" applyFont="1" applyFill="1" applyBorder="1" applyAlignment="1" applyProtection="1">
      <alignment horizontal="center" vertical="center"/>
      <protection locked="0"/>
    </xf>
    <xf numFmtId="49" fontId="122" fillId="9" borderId="182" xfId="2" applyNumberFormat="1" applyFont="1" applyFill="1" applyBorder="1" applyAlignment="1" applyProtection="1">
      <alignment horizontal="center" vertical="center"/>
      <protection locked="0"/>
    </xf>
    <xf numFmtId="49" fontId="122" fillId="9" borderId="22" xfId="2" applyNumberFormat="1" applyFont="1" applyFill="1" applyBorder="1" applyAlignment="1" applyProtection="1">
      <alignment horizontal="center" vertical="center"/>
      <protection locked="0"/>
    </xf>
    <xf numFmtId="49" fontId="122" fillId="9" borderId="183" xfId="2" applyNumberFormat="1" applyFont="1" applyFill="1" applyBorder="1" applyAlignment="1" applyProtection="1">
      <alignment horizontal="center" vertical="center"/>
      <protection locked="0"/>
    </xf>
    <xf numFmtId="0" fontId="4" fillId="0" borderId="406" xfId="2" applyFont="1" applyBorder="1" applyAlignment="1">
      <alignment horizontal="distributed" vertical="center"/>
    </xf>
    <xf numFmtId="0" fontId="4" fillId="0" borderId="468" xfId="2" applyFont="1" applyBorder="1" applyAlignment="1">
      <alignment horizontal="distributed" vertical="center"/>
    </xf>
    <xf numFmtId="0" fontId="4" fillId="0" borderId="468" xfId="2" applyFont="1" applyBorder="1" applyAlignment="1">
      <alignment horizontal="center" vertical="center"/>
    </xf>
    <xf numFmtId="49" fontId="122" fillId="9" borderId="468" xfId="2" applyNumberFormat="1" applyFont="1" applyFill="1" applyBorder="1" applyAlignment="1" applyProtection="1">
      <alignment horizontal="center" vertical="center"/>
      <protection locked="0"/>
    </xf>
    <xf numFmtId="0" fontId="3" fillId="0" borderId="468" xfId="2" applyFont="1" applyBorder="1" applyAlignment="1">
      <alignment horizontal="center" vertical="center"/>
    </xf>
    <xf numFmtId="49" fontId="122" fillId="9" borderId="469" xfId="2" applyNumberFormat="1" applyFont="1" applyFill="1" applyBorder="1" applyAlignment="1" applyProtection="1">
      <alignment horizontal="center" vertical="center"/>
      <protection locked="0"/>
    </xf>
    <xf numFmtId="49" fontId="122" fillId="9" borderId="95" xfId="2" applyNumberFormat="1" applyFont="1" applyFill="1" applyBorder="1" applyAlignment="1" applyProtection="1">
      <alignment horizontal="center" vertical="center"/>
      <protection locked="0"/>
    </xf>
    <xf numFmtId="0" fontId="4" fillId="0" borderId="411" xfId="2" applyFont="1" applyBorder="1" applyAlignment="1">
      <alignment horizontal="center" vertical="center"/>
    </xf>
    <xf numFmtId="0" fontId="4" fillId="0" borderId="412" xfId="2" applyFont="1" applyBorder="1" applyAlignment="1">
      <alignment horizontal="center" vertical="center"/>
    </xf>
    <xf numFmtId="0" fontId="4" fillId="0" borderId="413" xfId="2" applyFont="1" applyBorder="1" applyAlignment="1">
      <alignment horizontal="center" vertical="center"/>
    </xf>
    <xf numFmtId="0" fontId="13" fillId="9" borderId="102" xfId="2" applyFont="1" applyFill="1" applyBorder="1" applyAlignment="1" applyProtection="1">
      <alignment horizontal="center" vertical="center"/>
      <protection locked="0"/>
    </xf>
    <xf numFmtId="0" fontId="13" fillId="9" borderId="409" xfId="2" applyFont="1" applyFill="1" applyBorder="1" applyAlignment="1" applyProtection="1">
      <alignment horizontal="center" vertical="center"/>
      <protection locked="0"/>
    </xf>
    <xf numFmtId="0" fontId="122" fillId="9" borderId="101" xfId="2" applyFont="1" applyFill="1" applyBorder="1" applyAlignment="1" applyProtection="1">
      <alignment horizontal="center" vertical="center"/>
      <protection locked="0"/>
    </xf>
    <xf numFmtId="0" fontId="122" fillId="9" borderId="410" xfId="2" applyFont="1" applyFill="1" applyBorder="1" applyAlignment="1" applyProtection="1">
      <alignment horizontal="center" vertical="center"/>
      <protection locked="0"/>
    </xf>
    <xf numFmtId="0" fontId="13" fillId="9" borderId="509" xfId="2" applyFont="1" applyFill="1" applyBorder="1" applyAlignment="1" applyProtection="1">
      <alignment horizontal="center" vertical="center"/>
      <protection locked="0"/>
    </xf>
    <xf numFmtId="0" fontId="13" fillId="9" borderId="469" xfId="2" applyFont="1" applyFill="1" applyBorder="1" applyAlignment="1" applyProtection="1">
      <alignment horizontal="center" vertical="center"/>
      <protection locked="0"/>
    </xf>
    <xf numFmtId="0" fontId="13" fillId="9" borderId="507" xfId="2" applyFont="1" applyFill="1" applyBorder="1" applyAlignment="1" applyProtection="1">
      <alignment horizontal="center" vertical="center"/>
      <protection locked="0"/>
    </xf>
    <xf numFmtId="0" fontId="13" fillId="9" borderId="408" xfId="2" applyFont="1" applyFill="1" applyBorder="1" applyAlignment="1" applyProtection="1">
      <alignment horizontal="center" vertical="center"/>
      <protection locked="0"/>
    </xf>
    <xf numFmtId="0" fontId="13" fillId="0" borderId="0" xfId="2" applyFont="1" applyAlignment="1">
      <alignment horizontal="center" vertical="center"/>
    </xf>
    <xf numFmtId="0" fontId="122" fillId="0" borderId="102" xfId="2" applyFont="1" applyBorder="1" applyAlignment="1">
      <alignment horizontal="center" vertical="center"/>
    </xf>
    <xf numFmtId="0" fontId="122" fillId="0" borderId="0" xfId="2" applyFont="1" applyAlignment="1">
      <alignment horizontal="center" vertical="center"/>
    </xf>
    <xf numFmtId="0" fontId="122" fillId="0" borderId="22" xfId="2" applyFont="1" applyBorder="1" applyAlignment="1">
      <alignment horizontal="center" vertical="center"/>
    </xf>
    <xf numFmtId="0" fontId="122" fillId="0" borderId="409" xfId="2" applyFont="1" applyBorder="1" applyAlignment="1">
      <alignment horizontal="center" vertical="center"/>
    </xf>
    <xf numFmtId="0" fontId="4" fillId="0" borderId="108" xfId="2" applyFont="1" applyBorder="1" applyAlignment="1">
      <alignment horizontal="center" vertical="center" wrapText="1"/>
    </xf>
    <xf numFmtId="0" fontId="4" fillId="0" borderId="109" xfId="2" applyFont="1" applyBorder="1" applyAlignment="1">
      <alignment horizontal="center" vertical="center" wrapText="1"/>
    </xf>
    <xf numFmtId="0" fontId="4" fillId="0" borderId="109" xfId="2" applyFont="1" applyBorder="1" applyAlignment="1">
      <alignment horizontal="center" vertical="center"/>
    </xf>
    <xf numFmtId="0" fontId="4" fillId="0" borderId="118" xfId="2" applyFont="1" applyBorder="1" applyAlignment="1">
      <alignment horizontal="center" vertical="center"/>
    </xf>
    <xf numFmtId="0" fontId="4" fillId="0" borderId="398" xfId="2" applyFont="1" applyBorder="1" applyAlignment="1">
      <alignment horizontal="center" vertical="center" wrapText="1"/>
    </xf>
    <xf numFmtId="0" fontId="4" fillId="0" borderId="106" xfId="2" applyFont="1" applyBorder="1" applyAlignment="1">
      <alignment horizontal="center" vertical="center" wrapText="1"/>
    </xf>
    <xf numFmtId="0" fontId="93" fillId="0" borderId="106" xfId="0" applyFont="1" applyBorder="1" applyAlignment="1">
      <alignment horizontal="center" vertical="center" wrapText="1"/>
    </xf>
    <xf numFmtId="0" fontId="93" fillId="0" borderId="399" xfId="0" applyFont="1" applyBorder="1" applyAlignment="1">
      <alignment horizontal="center" vertical="center" wrapText="1"/>
    </xf>
    <xf numFmtId="0" fontId="4" fillId="0" borderId="424" xfId="2" applyFont="1" applyBorder="1" applyAlignment="1">
      <alignment horizontal="center" vertical="center" wrapText="1"/>
    </xf>
    <xf numFmtId="0" fontId="4" fillId="0" borderId="96" xfId="2" applyFont="1" applyBorder="1" applyAlignment="1">
      <alignment horizontal="center" vertical="center" wrapText="1"/>
    </xf>
    <xf numFmtId="0" fontId="93" fillId="0" borderId="96" xfId="0" applyFont="1" applyBorder="1" applyAlignment="1">
      <alignment horizontal="center" vertical="center" wrapText="1"/>
    </xf>
    <xf numFmtId="0" fontId="93" fillId="0" borderId="404" xfId="0" applyFont="1" applyBorder="1" applyAlignment="1">
      <alignment horizontal="center" vertical="center" wrapText="1"/>
    </xf>
    <xf numFmtId="0" fontId="3" fillId="0" borderId="105" xfId="2" applyFont="1" applyBorder="1" applyAlignment="1">
      <alignment horizontal="left" vertical="center" wrapText="1"/>
    </xf>
    <xf numFmtId="0" fontId="3" fillId="0" borderId="106" xfId="2" applyFont="1" applyBorder="1" applyAlignment="1">
      <alignment horizontal="left" vertical="center" wrapText="1"/>
    </xf>
    <xf numFmtId="0" fontId="3" fillId="0" borderId="100" xfId="2" applyFont="1" applyBorder="1" applyAlignment="1">
      <alignment horizontal="left" vertical="center" wrapText="1"/>
    </xf>
    <xf numFmtId="0" fontId="3" fillId="0" borderId="352" xfId="2" applyFont="1" applyBorder="1" applyAlignment="1">
      <alignment horizontal="left" vertical="center" wrapText="1"/>
    </xf>
    <xf numFmtId="0" fontId="3" fillId="0" borderId="0" xfId="2" applyFont="1" applyAlignment="1">
      <alignment horizontal="left" vertical="center" wrapText="1"/>
    </xf>
    <xf numFmtId="0" fontId="3" fillId="0" borderId="102" xfId="2" applyFont="1" applyBorder="1" applyAlignment="1">
      <alignment horizontal="left" vertical="center" wrapText="1"/>
    </xf>
    <xf numFmtId="0" fontId="3" fillId="0" borderId="97" xfId="2" applyFont="1" applyBorder="1" applyAlignment="1">
      <alignment horizontal="left" vertical="center" wrapText="1"/>
    </xf>
    <xf numFmtId="0" fontId="3" fillId="0" borderId="96" xfId="2" applyFont="1" applyBorder="1" applyAlignment="1">
      <alignment horizontal="left" vertical="center" wrapText="1"/>
    </xf>
    <xf numFmtId="0" fontId="3" fillId="0" borderId="104" xfId="2" applyFont="1" applyBorder="1" applyAlignment="1">
      <alignment horizontal="left" vertical="center" wrapText="1"/>
    </xf>
    <xf numFmtId="0" fontId="3" fillId="0" borderId="99" xfId="2" applyFont="1" applyBorder="1" applyAlignment="1">
      <alignment vertical="center" wrapText="1"/>
    </xf>
    <xf numFmtId="0" fontId="3" fillId="0" borderId="106" xfId="2" applyFont="1" applyBorder="1" applyAlignment="1">
      <alignment vertical="center" wrapText="1"/>
    </xf>
    <xf numFmtId="0" fontId="3" fillId="0" borderId="100" xfId="2" applyFont="1" applyBorder="1" applyAlignment="1">
      <alignment vertical="center" wrapText="1"/>
    </xf>
    <xf numFmtId="0" fontId="3" fillId="0" borderId="101" xfId="2" applyFont="1" applyBorder="1" applyAlignment="1">
      <alignment vertical="center" wrapText="1"/>
    </xf>
    <xf numFmtId="0" fontId="3" fillId="0" borderId="0" xfId="2" applyFont="1" applyAlignment="1">
      <alignment vertical="center" wrapText="1"/>
    </xf>
    <xf numFmtId="0" fontId="3" fillId="0" borderId="102" xfId="2" applyFont="1" applyBorder="1" applyAlignment="1">
      <alignment vertical="center" wrapText="1"/>
    </xf>
    <xf numFmtId="0" fontId="3" fillId="0" borderId="103" xfId="2" applyFont="1" applyBorder="1" applyAlignment="1">
      <alignment vertical="center" wrapText="1"/>
    </xf>
    <xf numFmtId="0" fontId="3" fillId="0" borderId="96" xfId="2" applyFont="1" applyBorder="1" applyAlignment="1">
      <alignment vertical="center" wrapText="1"/>
    </xf>
    <xf numFmtId="0" fontId="3" fillId="0" borderId="104" xfId="2" applyFont="1" applyBorder="1" applyAlignment="1">
      <alignment vertical="center" wrapText="1"/>
    </xf>
    <xf numFmtId="0" fontId="3" fillId="0" borderId="99" xfId="2" applyFont="1" applyBorder="1" applyAlignment="1">
      <alignment horizontal="left" vertical="center" wrapText="1"/>
    </xf>
    <xf numFmtId="0" fontId="3" fillId="0" borderId="106" xfId="2" applyFont="1" applyBorder="1" applyAlignment="1">
      <alignment horizontal="left" vertical="center"/>
    </xf>
    <xf numFmtId="0" fontId="3" fillId="0" borderId="100" xfId="2" applyFont="1" applyBorder="1" applyAlignment="1">
      <alignment horizontal="left" vertical="center"/>
    </xf>
    <xf numFmtId="0" fontId="3" fillId="0" borderId="101" xfId="2" applyFont="1" applyBorder="1" applyAlignment="1">
      <alignment horizontal="left" vertical="center"/>
    </xf>
    <xf numFmtId="0" fontId="3" fillId="0" borderId="102" xfId="2" applyFont="1" applyBorder="1" applyAlignment="1">
      <alignment horizontal="left" vertical="center"/>
    </xf>
    <xf numFmtId="0" fontId="3" fillId="0" borderId="103" xfId="2" applyFont="1" applyBorder="1" applyAlignment="1">
      <alignment horizontal="left" vertical="center"/>
    </xf>
    <xf numFmtId="0" fontId="3" fillId="0" borderId="96" xfId="2" applyFont="1" applyBorder="1" applyAlignment="1">
      <alignment horizontal="left" vertical="center"/>
    </xf>
    <xf numFmtId="0" fontId="3" fillId="0" borderId="104" xfId="2" applyFont="1" applyBorder="1" applyAlignment="1">
      <alignment horizontal="left" vertical="center"/>
    </xf>
    <xf numFmtId="0" fontId="3" fillId="0" borderId="109" xfId="2" applyFont="1" applyBorder="1" applyAlignment="1">
      <alignment horizontal="center" vertical="center"/>
    </xf>
    <xf numFmtId="0" fontId="3" fillId="0" borderId="118" xfId="2" applyFont="1" applyBorder="1" applyAlignment="1">
      <alignment horizontal="center" vertical="center"/>
    </xf>
    <xf numFmtId="0" fontId="3" fillId="0" borderId="398" xfId="2" applyFont="1" applyBorder="1" applyAlignment="1">
      <alignment horizontal="left" vertical="center" wrapText="1"/>
    </xf>
    <xf numFmtId="0" fontId="3" fillId="0" borderId="179" xfId="2" applyFont="1" applyBorder="1" applyAlignment="1">
      <alignment horizontal="left" vertical="center"/>
    </xf>
    <xf numFmtId="0" fontId="3" fillId="0" borderId="424" xfId="2" applyFont="1" applyBorder="1" applyAlignment="1">
      <alignment horizontal="left" vertical="center"/>
    </xf>
    <xf numFmtId="0" fontId="3" fillId="0" borderId="109" xfId="2" applyFont="1" applyBorder="1" applyAlignment="1">
      <alignment horizontal="center" vertical="center" wrapText="1"/>
    </xf>
    <xf numFmtId="0" fontId="3" fillId="0" borderId="423" xfId="2" applyFont="1" applyBorder="1" applyAlignment="1">
      <alignment horizontal="center" vertical="center"/>
    </xf>
    <xf numFmtId="0" fontId="3" fillId="0" borderId="179" xfId="2" applyFont="1" applyBorder="1" applyAlignment="1">
      <alignment horizontal="center" vertical="center"/>
    </xf>
    <xf numFmtId="0" fontId="5" fillId="0" borderId="115" xfId="2" applyFont="1" applyBorder="1" applyAlignment="1">
      <alignment horizontal="right"/>
    </xf>
    <xf numFmtId="0" fontId="70" fillId="0" borderId="116" xfId="0" applyFont="1" applyBorder="1" applyAlignment="1">
      <alignment horizontal="right"/>
    </xf>
    <xf numFmtId="0" fontId="70" fillId="0" borderId="108" xfId="0" applyFont="1" applyBorder="1" applyAlignment="1">
      <alignment horizontal="right"/>
    </xf>
    <xf numFmtId="0" fontId="5" fillId="0" borderId="116" xfId="2" applyFont="1" applyBorder="1" applyAlignment="1">
      <alignment horizontal="right"/>
    </xf>
    <xf numFmtId="0" fontId="5" fillId="0" borderId="118" xfId="2" applyFont="1" applyBorder="1" applyAlignment="1">
      <alignment horizontal="right"/>
    </xf>
    <xf numFmtId="0" fontId="5" fillId="0" borderId="108" xfId="2" applyFont="1" applyBorder="1" applyAlignment="1">
      <alignment horizontal="right"/>
    </xf>
    <xf numFmtId="0" fontId="5" fillId="0" borderId="426" xfId="2" applyFont="1" applyBorder="1" applyAlignment="1">
      <alignment horizontal="right"/>
    </xf>
    <xf numFmtId="0" fontId="5" fillId="0" borderId="425" xfId="2" applyFont="1" applyBorder="1" applyAlignment="1">
      <alignment horizontal="right"/>
    </xf>
    <xf numFmtId="0" fontId="16" fillId="0" borderId="398" xfId="2" applyFont="1" applyBorder="1" applyAlignment="1">
      <alignment horizontal="center" vertical="center"/>
    </xf>
    <xf numFmtId="0" fontId="25" fillId="0" borderId="106" xfId="0" applyFont="1" applyBorder="1" applyAlignment="1">
      <alignment horizontal="center" vertical="center"/>
    </xf>
    <xf numFmtId="0" fontId="25" fillId="0" borderId="424" xfId="0" applyFont="1" applyBorder="1" applyAlignment="1">
      <alignment horizontal="center" vertical="center"/>
    </xf>
    <xf numFmtId="0" fontId="25" fillId="0" borderId="96" xfId="0" applyFont="1" applyBorder="1" applyAlignment="1">
      <alignment horizontal="center" vertical="center"/>
    </xf>
    <xf numFmtId="0" fontId="3" fillId="0" borderId="106" xfId="2" applyFont="1" applyBorder="1" applyAlignment="1">
      <alignment horizontal="right" vertical="center"/>
    </xf>
    <xf numFmtId="0" fontId="1" fillId="0" borderId="106" xfId="0" applyFont="1" applyBorder="1" applyAlignment="1">
      <alignment horizontal="right" vertical="center"/>
    </xf>
    <xf numFmtId="0" fontId="1" fillId="0" borderId="96" xfId="0" applyFont="1" applyBorder="1" applyAlignment="1">
      <alignment horizontal="right" vertical="center"/>
    </xf>
    <xf numFmtId="0" fontId="3" fillId="0" borderId="106" xfId="2" applyFont="1" applyBorder="1" applyAlignment="1">
      <alignment horizontal="center" vertical="center"/>
    </xf>
    <xf numFmtId="0" fontId="1" fillId="0" borderId="106" xfId="0" applyFont="1" applyBorder="1" applyAlignment="1">
      <alignment horizontal="center" vertical="center"/>
    </xf>
    <xf numFmtId="0" fontId="1" fillId="0" borderId="96" xfId="0" applyFont="1" applyBorder="1" applyAlignment="1">
      <alignment horizontal="center" vertical="center"/>
    </xf>
    <xf numFmtId="0" fontId="1" fillId="0" borderId="107" xfId="0" applyFont="1" applyBorder="1" applyAlignment="1">
      <alignment horizontal="center" vertical="center"/>
    </xf>
    <xf numFmtId="0" fontId="1" fillId="0" borderId="95" xfId="0" applyFont="1" applyBorder="1" applyAlignment="1">
      <alignment horizontal="center" vertical="center"/>
    </xf>
    <xf numFmtId="177" fontId="4" fillId="9" borderId="105" xfId="2" applyNumberFormat="1" applyFont="1" applyFill="1" applyBorder="1" applyProtection="1">
      <alignment vertical="center"/>
      <protection locked="0"/>
    </xf>
    <xf numFmtId="177" fontId="4" fillId="9" borderId="106" xfId="2" applyNumberFormat="1" applyFont="1" applyFill="1" applyBorder="1" applyProtection="1">
      <alignment vertical="center"/>
      <protection locked="0"/>
    </xf>
    <xf numFmtId="177" fontId="4" fillId="9" borderId="100" xfId="2" applyNumberFormat="1" applyFont="1" applyFill="1" applyBorder="1" applyProtection="1">
      <alignment vertical="center"/>
      <protection locked="0"/>
    </xf>
    <xf numFmtId="177" fontId="4" fillId="9" borderId="97" xfId="2" applyNumberFormat="1" applyFont="1" applyFill="1" applyBorder="1" applyProtection="1">
      <alignment vertical="center"/>
      <protection locked="0"/>
    </xf>
    <xf numFmtId="177" fontId="4" fillId="9" borderId="96" xfId="2" applyNumberFormat="1" applyFont="1" applyFill="1" applyBorder="1" applyProtection="1">
      <alignment vertical="center"/>
      <protection locked="0"/>
    </xf>
    <xf numFmtId="177" fontId="4" fillId="9" borderId="104" xfId="2" applyNumberFormat="1" applyFont="1" applyFill="1" applyBorder="1" applyProtection="1">
      <alignment vertical="center"/>
      <protection locked="0"/>
    </xf>
    <xf numFmtId="177" fontId="4" fillId="9" borderId="99" xfId="1" applyNumberFormat="1" applyFont="1" applyFill="1" applyBorder="1" applyAlignment="1" applyProtection="1">
      <alignment vertical="center"/>
      <protection locked="0"/>
    </xf>
    <xf numFmtId="177" fontId="4" fillId="9" borderId="106" xfId="1" applyNumberFormat="1" applyFont="1" applyFill="1" applyBorder="1" applyAlignment="1" applyProtection="1">
      <alignment vertical="center"/>
      <protection locked="0"/>
    </xf>
    <xf numFmtId="177" fontId="93" fillId="9" borderId="106" xfId="0" applyNumberFormat="1" applyFont="1" applyFill="1" applyBorder="1" applyAlignment="1" applyProtection="1">
      <alignment vertical="center"/>
      <protection locked="0"/>
    </xf>
    <xf numFmtId="177" fontId="93" fillId="9" borderId="100" xfId="0" applyNumberFormat="1" applyFont="1" applyFill="1" applyBorder="1" applyAlignment="1" applyProtection="1">
      <alignment vertical="center"/>
      <protection locked="0"/>
    </xf>
    <xf numFmtId="177" fontId="4" fillId="9" borderId="103" xfId="1" applyNumberFormat="1" applyFont="1" applyFill="1" applyBorder="1" applyAlignment="1" applyProtection="1">
      <alignment vertical="center"/>
      <protection locked="0"/>
    </xf>
    <xf numFmtId="177" fontId="4" fillId="9" borderId="96" xfId="1" applyNumberFormat="1" applyFont="1" applyFill="1" applyBorder="1" applyAlignment="1" applyProtection="1">
      <alignment vertical="center"/>
      <protection locked="0"/>
    </xf>
    <xf numFmtId="177" fontId="93" fillId="9" borderId="96" xfId="0" applyNumberFormat="1" applyFont="1" applyFill="1" applyBorder="1" applyAlignment="1" applyProtection="1">
      <alignment vertical="center"/>
      <protection locked="0"/>
    </xf>
    <xf numFmtId="177" fontId="93" fillId="9" borderId="104" xfId="0" applyNumberFormat="1" applyFont="1" applyFill="1" applyBorder="1" applyAlignment="1" applyProtection="1">
      <alignment vertical="center"/>
      <protection locked="0"/>
    </xf>
    <xf numFmtId="177" fontId="4" fillId="9" borderId="99" xfId="2" applyNumberFormat="1" applyFont="1" applyFill="1" applyBorder="1" applyProtection="1">
      <alignment vertical="center"/>
      <protection locked="0"/>
    </xf>
    <xf numFmtId="177" fontId="4" fillId="9" borderId="103" xfId="2" applyNumberFormat="1" applyFont="1" applyFill="1" applyBorder="1" applyProtection="1">
      <alignment vertical="center"/>
      <protection locked="0"/>
    </xf>
    <xf numFmtId="177" fontId="4" fillId="9" borderId="100" xfId="1" applyNumberFormat="1" applyFont="1" applyFill="1" applyBorder="1" applyAlignment="1" applyProtection="1">
      <alignment vertical="center"/>
      <protection locked="0"/>
    </xf>
    <xf numFmtId="177" fontId="4" fillId="9" borderId="104" xfId="1" applyNumberFormat="1" applyFont="1" applyFill="1" applyBorder="1" applyAlignment="1" applyProtection="1">
      <alignment vertical="center"/>
      <protection locked="0"/>
    </xf>
    <xf numFmtId="177" fontId="4" fillId="0" borderId="99" xfId="1" applyNumberFormat="1" applyFont="1" applyFill="1" applyBorder="1" applyAlignment="1" applyProtection="1">
      <alignment vertical="center"/>
    </xf>
    <xf numFmtId="177" fontId="4" fillId="0" borderId="106" xfId="1" applyNumberFormat="1" applyFont="1" applyFill="1" applyBorder="1" applyAlignment="1" applyProtection="1">
      <alignment vertical="center"/>
    </xf>
    <xf numFmtId="177" fontId="4" fillId="0" borderId="100" xfId="1" applyNumberFormat="1" applyFont="1" applyFill="1" applyBorder="1" applyAlignment="1" applyProtection="1">
      <alignment vertical="center"/>
    </xf>
    <xf numFmtId="177" fontId="4" fillId="0" borderId="103" xfId="1" applyNumberFormat="1" applyFont="1" applyFill="1" applyBorder="1" applyAlignment="1" applyProtection="1">
      <alignment vertical="center"/>
    </xf>
    <xf numFmtId="177" fontId="4" fillId="0" borderId="96" xfId="1" applyNumberFormat="1" applyFont="1" applyFill="1" applyBorder="1" applyAlignment="1" applyProtection="1">
      <alignment vertical="center"/>
    </xf>
    <xf numFmtId="177" fontId="4" fillId="0" borderId="104" xfId="1" applyNumberFormat="1" applyFont="1" applyFill="1" applyBorder="1" applyAlignment="1" applyProtection="1">
      <alignment vertical="center"/>
    </xf>
    <xf numFmtId="177" fontId="93" fillId="0" borderId="106" xfId="0" applyNumberFormat="1" applyFont="1" applyBorder="1" applyAlignment="1">
      <alignment vertical="center"/>
    </xf>
    <xf numFmtId="177" fontId="93" fillId="0" borderId="399" xfId="0" applyNumberFormat="1" applyFont="1" applyBorder="1" applyAlignment="1">
      <alignment vertical="center"/>
    </xf>
    <xf numFmtId="177" fontId="93" fillId="0" borderId="96" xfId="0" applyNumberFormat="1" applyFont="1" applyBorder="1" applyAlignment="1">
      <alignment vertical="center"/>
    </xf>
    <xf numFmtId="177" fontId="93" fillId="0" borderId="404" xfId="0" applyNumberFormat="1" applyFont="1" applyBorder="1" applyAlignment="1">
      <alignment vertical="center"/>
    </xf>
    <xf numFmtId="0" fontId="3" fillId="0" borderId="398" xfId="2" applyFont="1" applyBorder="1" applyAlignment="1">
      <alignment horizontal="center" vertical="center"/>
    </xf>
    <xf numFmtId="0" fontId="1" fillId="0" borderId="424" xfId="0" applyFont="1" applyBorder="1" applyAlignment="1">
      <alignment horizontal="center" vertical="center"/>
    </xf>
    <xf numFmtId="177" fontId="4" fillId="0" borderId="99" xfId="2" applyNumberFormat="1" applyFont="1" applyBorder="1">
      <alignment vertical="center"/>
    </xf>
    <xf numFmtId="177" fontId="4" fillId="0" borderId="106" xfId="2" applyNumberFormat="1" applyFont="1" applyBorder="1">
      <alignment vertical="center"/>
    </xf>
    <xf numFmtId="177" fontId="4" fillId="0" borderId="100" xfId="2" applyNumberFormat="1" applyFont="1" applyBorder="1">
      <alignment vertical="center"/>
    </xf>
    <xf numFmtId="177" fontId="4" fillId="0" borderId="103" xfId="2" applyNumberFormat="1" applyFont="1" applyBorder="1">
      <alignment vertical="center"/>
    </xf>
    <xf numFmtId="177" fontId="4" fillId="0" borderId="96" xfId="2" applyNumberFormat="1" applyFont="1" applyBorder="1">
      <alignment vertical="center"/>
    </xf>
    <xf numFmtId="177" fontId="4" fillId="0" borderId="104" xfId="2" applyNumberFormat="1" applyFont="1" applyBorder="1">
      <alignment vertical="center"/>
    </xf>
    <xf numFmtId="177" fontId="4" fillId="9" borderId="398" xfId="2" applyNumberFormat="1" applyFont="1" applyFill="1" applyBorder="1" applyProtection="1">
      <alignment vertical="center"/>
      <protection locked="0"/>
    </xf>
    <xf numFmtId="177" fontId="4" fillId="9" borderId="424" xfId="2" applyNumberFormat="1" applyFont="1" applyFill="1" applyBorder="1" applyProtection="1">
      <alignment vertical="center"/>
      <protection locked="0"/>
    </xf>
    <xf numFmtId="177" fontId="4" fillId="9" borderId="101" xfId="1" applyNumberFormat="1" applyFont="1" applyFill="1" applyBorder="1" applyAlignment="1" applyProtection="1">
      <alignment vertical="center"/>
      <protection locked="0"/>
    </xf>
    <xf numFmtId="177" fontId="4" fillId="9" borderId="0" xfId="1" applyNumberFormat="1" applyFont="1" applyFill="1" applyBorder="1" applyAlignment="1" applyProtection="1">
      <alignment vertical="center"/>
      <protection locked="0"/>
    </xf>
    <xf numFmtId="177" fontId="93" fillId="9" borderId="0" xfId="0" applyNumberFormat="1" applyFont="1" applyFill="1" applyAlignment="1" applyProtection="1">
      <alignment vertical="center"/>
      <protection locked="0"/>
    </xf>
    <xf numFmtId="177" fontId="93" fillId="9" borderId="102" xfId="0" applyNumberFormat="1" applyFont="1" applyFill="1" applyBorder="1" applyAlignment="1" applyProtection="1">
      <alignment vertical="center"/>
      <protection locked="0"/>
    </xf>
    <xf numFmtId="177" fontId="4" fillId="9" borderId="101" xfId="2" applyNumberFormat="1" applyFont="1" applyFill="1" applyBorder="1" applyProtection="1">
      <alignment vertical="center"/>
      <protection locked="0"/>
    </xf>
    <xf numFmtId="177" fontId="4" fillId="9" borderId="0" xfId="2" applyNumberFormat="1" applyFont="1" applyFill="1" applyProtection="1">
      <alignment vertical="center"/>
      <protection locked="0"/>
    </xf>
    <xf numFmtId="177" fontId="4" fillId="9" borderId="102" xfId="2" applyNumberFormat="1" applyFont="1" applyFill="1" applyBorder="1" applyProtection="1">
      <alignment vertical="center"/>
      <protection locked="0"/>
    </xf>
    <xf numFmtId="177" fontId="4" fillId="9" borderId="102" xfId="1" applyNumberFormat="1" applyFont="1" applyFill="1" applyBorder="1" applyAlignment="1" applyProtection="1">
      <alignment vertical="center"/>
      <protection locked="0"/>
    </xf>
    <xf numFmtId="0" fontId="1" fillId="0" borderId="179"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507" xfId="0" applyFont="1" applyBorder="1" applyAlignment="1">
      <alignment horizontal="center" vertical="center"/>
    </xf>
    <xf numFmtId="177" fontId="4" fillId="9" borderId="352" xfId="2" applyNumberFormat="1" applyFont="1" applyFill="1" applyBorder="1" applyProtection="1">
      <alignment vertical="center"/>
      <protection locked="0"/>
    </xf>
    <xf numFmtId="177" fontId="4" fillId="9" borderId="179" xfId="2" applyNumberFormat="1" applyFont="1" applyFill="1" applyBorder="1" applyProtection="1">
      <alignment vertical="center"/>
      <protection locked="0"/>
    </xf>
    <xf numFmtId="0" fontId="3" fillId="0" borderId="106" xfId="2" applyFont="1" applyBorder="1" applyAlignment="1" applyProtection="1">
      <alignment horizontal="right" vertical="center"/>
      <protection locked="0"/>
    </xf>
    <xf numFmtId="0" fontId="1" fillId="0" borderId="106" xfId="0" applyFont="1" applyBorder="1" applyAlignment="1" applyProtection="1">
      <alignment horizontal="right" vertical="center"/>
      <protection locked="0"/>
    </xf>
    <xf numFmtId="0" fontId="1" fillId="0" borderId="96" xfId="0" applyFont="1" applyBorder="1" applyAlignment="1" applyProtection="1">
      <alignment horizontal="right" vertical="center"/>
      <protection locked="0"/>
    </xf>
    <xf numFmtId="0" fontId="4" fillId="0" borderId="105" xfId="2" applyFont="1" applyBorder="1" applyAlignment="1">
      <alignment horizontal="center" vertical="center"/>
    </xf>
    <xf numFmtId="0" fontId="4" fillId="0" borderId="100" xfId="2" applyFont="1" applyBorder="1" applyAlignment="1">
      <alignment horizontal="center" vertical="center"/>
    </xf>
    <xf numFmtId="0" fontId="4" fillId="0" borderId="104" xfId="2" applyFont="1" applyBorder="1" applyAlignment="1">
      <alignment horizontal="center" vertical="center"/>
    </xf>
    <xf numFmtId="0" fontId="4" fillId="0" borderId="99" xfId="2" applyFont="1" applyBorder="1" applyAlignment="1">
      <alignment horizontal="center" vertical="center"/>
    </xf>
    <xf numFmtId="0" fontId="4" fillId="0" borderId="103" xfId="2" applyFont="1" applyBorder="1" applyAlignment="1">
      <alignment horizontal="center" vertical="center"/>
    </xf>
    <xf numFmtId="0" fontId="4" fillId="0" borderId="422" xfId="2" applyFont="1" applyBorder="1" applyAlignment="1">
      <alignment horizontal="center" vertical="center"/>
    </xf>
    <xf numFmtId="177" fontId="4" fillId="0" borderId="509" xfId="1" applyNumberFormat="1" applyFont="1" applyFill="1" applyBorder="1" applyAlignment="1" applyProtection="1">
      <alignment horizontal="right" vertical="center"/>
    </xf>
    <xf numFmtId="177" fontId="4" fillId="0" borderId="468" xfId="1" applyNumberFormat="1" applyFont="1" applyFill="1" applyBorder="1" applyAlignment="1" applyProtection="1">
      <alignment horizontal="right" vertical="center"/>
    </xf>
    <xf numFmtId="177" fontId="4" fillId="0" borderId="427" xfId="1" applyNumberFormat="1" applyFont="1" applyFill="1" applyBorder="1" applyAlignment="1" applyProtection="1">
      <alignment horizontal="right" vertical="center"/>
    </xf>
    <xf numFmtId="177" fontId="4" fillId="0" borderId="101" xfId="1" applyNumberFormat="1" applyFont="1" applyFill="1" applyBorder="1" applyAlignment="1" applyProtection="1">
      <alignment horizontal="right" vertical="center"/>
    </xf>
    <xf numFmtId="177" fontId="4" fillId="0" borderId="0" xfId="1" applyNumberFormat="1" applyFont="1" applyFill="1" applyBorder="1" applyAlignment="1" applyProtection="1">
      <alignment horizontal="right" vertical="center"/>
    </xf>
    <xf numFmtId="177" fontId="4" fillId="0" borderId="40" xfId="1" applyNumberFormat="1" applyFont="1" applyFill="1" applyBorder="1" applyAlignment="1" applyProtection="1">
      <alignment horizontal="right" vertical="center"/>
    </xf>
    <xf numFmtId="177" fontId="4" fillId="0" borderId="112" xfId="1" applyNumberFormat="1" applyFont="1" applyFill="1" applyBorder="1" applyAlignment="1" applyProtection="1">
      <alignment horizontal="right" vertical="center"/>
    </xf>
    <xf numFmtId="177" fontId="4" fillId="0" borderId="386" xfId="1" applyNumberFormat="1" applyFont="1" applyFill="1" applyBorder="1" applyAlignment="1" applyProtection="1">
      <alignment horizontal="right" vertical="center"/>
    </xf>
    <xf numFmtId="177" fontId="4" fillId="0" borderId="428" xfId="1" applyNumberFormat="1" applyFont="1" applyFill="1" applyBorder="1" applyAlignment="1" applyProtection="1">
      <alignment horizontal="right" vertical="center"/>
    </xf>
    <xf numFmtId="0" fontId="4" fillId="0" borderId="406" xfId="0" applyFont="1" applyBorder="1" applyAlignment="1">
      <alignment horizontal="center" vertical="center" wrapText="1"/>
    </xf>
    <xf numFmtId="0" fontId="4" fillId="0" borderId="468" xfId="0" applyFont="1" applyBorder="1" applyAlignment="1">
      <alignment horizontal="center" vertical="center"/>
    </xf>
    <xf numFmtId="0" fontId="4" fillId="0" borderId="469" xfId="0" applyFont="1" applyBorder="1" applyAlignment="1">
      <alignment horizontal="center" vertical="center"/>
    </xf>
    <xf numFmtId="0" fontId="4" fillId="0" borderId="179" xfId="0" applyFont="1" applyBorder="1" applyAlignment="1">
      <alignment horizontal="center" vertical="center"/>
    </xf>
    <xf numFmtId="0" fontId="4" fillId="0" borderId="0" xfId="0" applyFont="1" applyAlignment="1">
      <alignment horizontal="center" vertical="center"/>
    </xf>
    <xf numFmtId="0" fontId="4" fillId="0" borderId="507" xfId="0" applyFont="1" applyBorder="1" applyAlignment="1">
      <alignment horizontal="center" vertical="center"/>
    </xf>
    <xf numFmtId="0" fontId="4" fillId="0" borderId="405" xfId="0" applyFont="1" applyBorder="1" applyAlignment="1">
      <alignment horizontal="center" vertical="center"/>
    </xf>
    <xf numFmtId="0" fontId="4" fillId="0" borderId="386" xfId="0" applyFont="1" applyBorder="1" applyAlignment="1">
      <alignment horizontal="center" vertical="center"/>
    </xf>
    <xf numFmtId="0" fontId="4" fillId="0" borderId="387" xfId="0" applyFont="1" applyBorder="1" applyAlignment="1">
      <alignment horizontal="center" vertical="center"/>
    </xf>
    <xf numFmtId="177" fontId="4" fillId="0" borderId="467" xfId="2" applyNumberFormat="1" applyFont="1" applyBorder="1" applyProtection="1">
      <alignment vertical="center"/>
      <protection locked="0"/>
    </xf>
    <xf numFmtId="177" fontId="4" fillId="0" borderId="468" xfId="2" applyNumberFormat="1" applyFont="1" applyBorder="1" applyProtection="1">
      <alignment vertical="center"/>
      <protection locked="0"/>
    </xf>
    <xf numFmtId="177" fontId="4" fillId="0" borderId="508" xfId="2" applyNumberFormat="1" applyFont="1" applyBorder="1" applyProtection="1">
      <alignment vertical="center"/>
      <protection locked="0"/>
    </xf>
    <xf numFmtId="177" fontId="4" fillId="0" borderId="352" xfId="2" applyNumberFormat="1" applyFont="1" applyBorder="1" applyProtection="1">
      <alignment vertical="center"/>
      <protection locked="0"/>
    </xf>
    <xf numFmtId="177" fontId="4" fillId="0" borderId="0" xfId="2" applyNumberFormat="1" applyFont="1" applyProtection="1">
      <alignment vertical="center"/>
      <protection locked="0"/>
    </xf>
    <xf numFmtId="177" fontId="4" fillId="0" borderId="102" xfId="2" applyNumberFormat="1" applyFont="1" applyBorder="1" applyProtection="1">
      <alignment vertical="center"/>
      <protection locked="0"/>
    </xf>
    <xf numFmtId="177" fontId="4" fillId="0" borderId="354" xfId="2" applyNumberFormat="1" applyFont="1" applyBorder="1" applyProtection="1">
      <alignment vertical="center"/>
      <protection locked="0"/>
    </xf>
    <xf numFmtId="177" fontId="4" fillId="0" borderId="386" xfId="2" applyNumberFormat="1" applyFont="1" applyBorder="1" applyProtection="1">
      <alignment vertical="center"/>
      <protection locked="0"/>
    </xf>
    <xf numFmtId="177" fontId="4" fillId="0" borderId="363" xfId="2" applyNumberFormat="1" applyFont="1" applyBorder="1" applyProtection="1">
      <alignment vertical="center"/>
      <protection locked="0"/>
    </xf>
    <xf numFmtId="177" fontId="4" fillId="0" borderId="508" xfId="1" applyNumberFormat="1" applyFont="1" applyFill="1" applyBorder="1" applyAlignment="1" applyProtection="1">
      <alignment horizontal="right" vertical="center"/>
    </xf>
    <xf numFmtId="177" fontId="4" fillId="0" borderId="102" xfId="1" applyNumberFormat="1" applyFont="1" applyFill="1" applyBorder="1" applyAlignment="1" applyProtection="1">
      <alignment horizontal="right" vertical="center"/>
    </xf>
    <xf numFmtId="177" fontId="4" fillId="0" borderId="363" xfId="1" applyNumberFormat="1" applyFont="1" applyFill="1" applyBorder="1" applyAlignment="1" applyProtection="1">
      <alignment horizontal="right" vertical="center"/>
    </xf>
    <xf numFmtId="177" fontId="4" fillId="0" borderId="509" xfId="2" applyNumberFormat="1" applyFont="1" applyBorder="1" applyAlignment="1" applyProtection="1">
      <alignment horizontal="right" vertical="center"/>
      <protection locked="0"/>
    </xf>
    <xf numFmtId="177" fontId="4" fillId="0" borderId="468" xfId="2" applyNumberFormat="1" applyFont="1" applyBorder="1" applyAlignment="1" applyProtection="1">
      <alignment horizontal="right" vertical="center"/>
      <protection locked="0"/>
    </xf>
    <xf numFmtId="177" fontId="4" fillId="0" borderId="508" xfId="2" applyNumberFormat="1" applyFont="1" applyBorder="1" applyAlignment="1" applyProtection="1">
      <alignment horizontal="right" vertical="center"/>
      <protection locked="0"/>
    </xf>
    <xf numFmtId="177" fontId="4" fillId="0" borderId="101" xfId="2" applyNumberFormat="1" applyFont="1" applyBorder="1" applyAlignment="1" applyProtection="1">
      <alignment horizontal="right" vertical="center"/>
      <protection locked="0"/>
    </xf>
    <xf numFmtId="177" fontId="4" fillId="0" borderId="0" xfId="2" applyNumberFormat="1" applyFont="1" applyAlignment="1" applyProtection="1">
      <alignment horizontal="right" vertical="center"/>
      <protection locked="0"/>
    </xf>
    <xf numFmtId="177" fontId="4" fillId="0" borderId="102" xfId="2" applyNumberFormat="1" applyFont="1" applyBorder="1" applyAlignment="1" applyProtection="1">
      <alignment horizontal="right" vertical="center"/>
      <protection locked="0"/>
    </xf>
    <xf numFmtId="177" fontId="4" fillId="0" borderId="112" xfId="2" applyNumberFormat="1" applyFont="1" applyBorder="1" applyAlignment="1" applyProtection="1">
      <alignment horizontal="right" vertical="center"/>
      <protection locked="0"/>
    </xf>
    <xf numFmtId="177" fontId="4" fillId="0" borderId="386" xfId="2" applyNumberFormat="1" applyFont="1" applyBorder="1" applyAlignment="1" applyProtection="1">
      <alignment horizontal="right" vertical="center"/>
      <protection locked="0"/>
    </xf>
    <xf numFmtId="177" fontId="4" fillId="0" borderId="363" xfId="2" applyNumberFormat="1" applyFont="1" applyBorder="1" applyAlignment="1" applyProtection="1">
      <alignment horizontal="right" vertical="center"/>
      <protection locked="0"/>
    </xf>
    <xf numFmtId="0" fontId="16" fillId="0" borderId="0" xfId="2" applyFont="1" applyAlignment="1">
      <alignment horizontal="right" vertical="center"/>
    </xf>
    <xf numFmtId="0" fontId="25" fillId="0" borderId="0" xfId="0" applyFont="1" applyAlignment="1">
      <alignment horizontal="right" vertical="center"/>
    </xf>
    <xf numFmtId="0" fontId="25" fillId="0" borderId="96" xfId="0" applyFont="1" applyBorder="1" applyAlignment="1">
      <alignment horizontal="right" vertical="center"/>
    </xf>
    <xf numFmtId="177" fontId="4" fillId="0" borderId="406" xfId="2" applyNumberFormat="1" applyFont="1" applyBorder="1" applyProtection="1">
      <alignment vertical="center"/>
      <protection locked="0"/>
    </xf>
    <xf numFmtId="177" fontId="4" fillId="0" borderId="179" xfId="2" applyNumberFormat="1" applyFont="1" applyBorder="1" applyProtection="1">
      <alignment vertical="center"/>
      <protection locked="0"/>
    </xf>
    <xf numFmtId="177" fontId="4" fillId="0" borderId="405" xfId="2" applyNumberFormat="1" applyFont="1" applyBorder="1" applyProtection="1">
      <alignment vertical="center"/>
      <protection locked="0"/>
    </xf>
    <xf numFmtId="177" fontId="4" fillId="0" borderId="509" xfId="2" applyNumberFormat="1" applyFont="1" applyBorder="1" applyProtection="1">
      <alignment vertical="center"/>
      <protection locked="0"/>
    </xf>
    <xf numFmtId="177" fontId="4" fillId="0" borderId="101" xfId="2" applyNumberFormat="1" applyFont="1" applyBorder="1" applyProtection="1">
      <alignment vertical="center"/>
      <protection locked="0"/>
    </xf>
    <xf numFmtId="177" fontId="4" fillId="0" borderId="112" xfId="2" applyNumberFormat="1" applyFont="1" applyBorder="1" applyProtection="1">
      <alignment vertical="center"/>
      <protection locked="0"/>
    </xf>
    <xf numFmtId="177" fontId="4" fillId="0" borderId="509" xfId="1" applyNumberFormat="1" applyFont="1" applyFill="1" applyBorder="1" applyAlignment="1" applyProtection="1">
      <alignment vertical="center"/>
      <protection locked="0"/>
    </xf>
    <xf numFmtId="177" fontId="4" fillId="0" borderId="468" xfId="1" applyNumberFormat="1" applyFont="1" applyFill="1" applyBorder="1" applyAlignment="1" applyProtection="1">
      <alignment vertical="center"/>
      <protection locked="0"/>
    </xf>
    <xf numFmtId="177" fontId="4" fillId="0" borderId="508" xfId="1" applyNumberFormat="1" applyFont="1" applyFill="1" applyBorder="1" applyAlignment="1" applyProtection="1">
      <alignment vertical="center"/>
      <protection locked="0"/>
    </xf>
    <xf numFmtId="177" fontId="4" fillId="0" borderId="101" xfId="1" applyNumberFormat="1" applyFont="1" applyFill="1" applyBorder="1" applyAlignment="1" applyProtection="1">
      <alignment vertical="center"/>
      <protection locked="0"/>
    </xf>
    <xf numFmtId="177" fontId="4" fillId="0" borderId="0" xfId="1" applyNumberFormat="1" applyFont="1" applyFill="1" applyBorder="1" applyAlignment="1" applyProtection="1">
      <alignment vertical="center"/>
      <protection locked="0"/>
    </xf>
    <xf numFmtId="177" fontId="4" fillId="0" borderId="102" xfId="1" applyNumberFormat="1" applyFont="1" applyFill="1" applyBorder="1" applyAlignment="1" applyProtection="1">
      <alignment vertical="center"/>
      <protection locked="0"/>
    </xf>
    <xf numFmtId="177" fontId="4" fillId="0" borderId="112" xfId="1" applyNumberFormat="1" applyFont="1" applyFill="1" applyBorder="1" applyAlignment="1" applyProtection="1">
      <alignment vertical="center"/>
      <protection locked="0"/>
    </xf>
    <xf numFmtId="177" fontId="4" fillId="0" borderId="386" xfId="1" applyNumberFormat="1" applyFont="1" applyFill="1" applyBorder="1" applyAlignment="1" applyProtection="1">
      <alignment vertical="center"/>
      <protection locked="0"/>
    </xf>
    <xf numFmtId="177" fontId="4" fillId="0" borderId="363" xfId="1" applyNumberFormat="1" applyFont="1" applyFill="1" applyBorder="1" applyAlignment="1" applyProtection="1">
      <alignment vertical="center"/>
      <protection locked="0"/>
    </xf>
    <xf numFmtId="0" fontId="16" fillId="0" borderId="106" xfId="2" applyFont="1" applyBorder="1" applyAlignment="1">
      <alignment horizontal="right" vertical="center"/>
    </xf>
    <xf numFmtId="0" fontId="25" fillId="0" borderId="106" xfId="0" applyFont="1" applyBorder="1" applyAlignment="1">
      <alignment horizontal="right" vertical="center"/>
    </xf>
    <xf numFmtId="0" fontId="3" fillId="0" borderId="0" xfId="2" applyFont="1" applyAlignment="1">
      <alignment horizontal="right" vertical="center"/>
    </xf>
    <xf numFmtId="0" fontId="25" fillId="0" borderId="179" xfId="0" applyFont="1" applyBorder="1" applyAlignment="1">
      <alignment horizontal="center" vertical="center"/>
    </xf>
    <xf numFmtId="0" fontId="25" fillId="0" borderId="0" xfId="0" applyFont="1" applyAlignment="1">
      <alignment horizontal="center" vertical="center"/>
    </xf>
    <xf numFmtId="0" fontId="1" fillId="0" borderId="0" xfId="0" applyFont="1" applyAlignment="1" applyProtection="1">
      <alignment horizontal="right" vertical="center"/>
      <protection locked="0"/>
    </xf>
    <xf numFmtId="0" fontId="4" fillId="0" borderId="102" xfId="2" applyFont="1" applyBorder="1" applyAlignment="1">
      <alignment horizontal="center" vertical="center"/>
    </xf>
    <xf numFmtId="0" fontId="4" fillId="0" borderId="101" xfId="2" applyFont="1" applyBorder="1" applyAlignment="1">
      <alignment horizontal="center" vertical="center"/>
    </xf>
    <xf numFmtId="0" fontId="4" fillId="0" borderId="430" xfId="2" applyFont="1" applyBorder="1" applyAlignment="1">
      <alignment horizontal="center" vertical="center"/>
    </xf>
    <xf numFmtId="0" fontId="4" fillId="0" borderId="431" xfId="2" applyFont="1" applyBorder="1" applyAlignment="1">
      <alignment horizontal="center" vertical="center" wrapText="1"/>
    </xf>
    <xf numFmtId="0" fontId="4" fillId="0" borderId="389" xfId="2" applyFont="1" applyBorder="1" applyAlignment="1">
      <alignment horizontal="center" vertical="center"/>
    </xf>
    <xf numFmtId="0" fontId="4" fillId="0" borderId="470" xfId="2" applyFont="1" applyBorder="1" applyAlignment="1">
      <alignment horizontal="center" vertical="center"/>
    </xf>
    <xf numFmtId="0" fontId="4" fillId="0" borderId="431" xfId="2" applyFont="1" applyBorder="1" applyAlignment="1">
      <alignment horizontal="center" vertical="center"/>
    </xf>
    <xf numFmtId="0" fontId="4" fillId="0" borderId="350" xfId="2" applyFont="1" applyBorder="1" applyAlignment="1">
      <alignment horizontal="center" vertical="center"/>
    </xf>
    <xf numFmtId="177" fontId="4" fillId="0" borderId="349" xfId="2" applyNumberFormat="1" applyFont="1" applyBorder="1" applyAlignment="1">
      <alignment horizontal="left" vertical="center"/>
    </xf>
    <xf numFmtId="177" fontId="4" fillId="0" borderId="389" xfId="2" applyNumberFormat="1" applyFont="1" applyBorder="1" applyAlignment="1">
      <alignment horizontal="left" vertical="center"/>
    </xf>
    <xf numFmtId="177" fontId="4" fillId="0" borderId="510" xfId="2" applyNumberFormat="1" applyFont="1" applyBorder="1" applyAlignment="1">
      <alignment horizontal="left" vertical="center"/>
    </xf>
    <xf numFmtId="177" fontId="4" fillId="0" borderId="432" xfId="2" applyNumberFormat="1" applyFont="1" applyBorder="1" applyAlignment="1">
      <alignment horizontal="right" vertical="center"/>
    </xf>
    <xf numFmtId="177" fontId="4" fillId="0" borderId="389" xfId="2" applyNumberFormat="1" applyFont="1" applyBorder="1" applyAlignment="1">
      <alignment horizontal="right" vertical="center"/>
    </xf>
    <xf numFmtId="177" fontId="4" fillId="0" borderId="510" xfId="2" applyNumberFormat="1" applyFont="1" applyBorder="1" applyAlignment="1">
      <alignment horizontal="right" vertical="center"/>
    </xf>
    <xf numFmtId="0" fontId="4" fillId="0" borderId="429" xfId="2" applyFont="1" applyBorder="1" applyAlignment="1">
      <alignment horizontal="center" vertical="center"/>
    </xf>
    <xf numFmtId="177" fontId="4" fillId="0" borderId="432" xfId="2" applyNumberFormat="1" applyFont="1" applyBorder="1" applyAlignment="1">
      <alignment horizontal="left" vertical="center"/>
    </xf>
    <xf numFmtId="177" fontId="4" fillId="0" borderId="432" xfId="1" applyNumberFormat="1" applyFont="1" applyFill="1" applyBorder="1" applyAlignment="1" applyProtection="1">
      <alignment horizontal="right" vertical="center"/>
    </xf>
    <xf numFmtId="177" fontId="4" fillId="0" borderId="389" xfId="1" applyNumberFormat="1" applyFont="1" applyFill="1" applyBorder="1" applyAlignment="1" applyProtection="1">
      <alignment horizontal="right" vertical="center"/>
    </xf>
    <xf numFmtId="177" fontId="4" fillId="0" borderId="431" xfId="2" applyNumberFormat="1" applyFont="1" applyBorder="1" applyAlignment="1">
      <alignment horizontal="left" vertical="center"/>
    </xf>
    <xf numFmtId="0" fontId="13" fillId="0" borderId="431" xfId="2" applyFont="1" applyBorder="1" applyAlignment="1">
      <alignment horizontal="center" vertical="center"/>
    </xf>
    <xf numFmtId="0" fontId="13" fillId="0" borderId="389" xfId="2" applyFont="1" applyBorder="1" applyAlignment="1">
      <alignment horizontal="center" vertical="center"/>
    </xf>
    <xf numFmtId="0" fontId="13" fillId="0" borderId="350" xfId="2" applyFont="1" applyBorder="1" applyAlignment="1">
      <alignment horizontal="center" vertical="center"/>
    </xf>
    <xf numFmtId="0" fontId="13" fillId="0" borderId="433" xfId="2" applyFont="1" applyBorder="1" applyAlignment="1">
      <alignment horizontal="center" vertical="center"/>
    </xf>
    <xf numFmtId="0" fontId="13" fillId="0" borderId="434" xfId="2" applyFont="1" applyBorder="1" applyAlignment="1">
      <alignment horizontal="center" vertical="center"/>
    </xf>
    <xf numFmtId="0" fontId="13" fillId="0" borderId="415" xfId="2" applyFont="1" applyBorder="1" applyAlignment="1">
      <alignment horizontal="center" vertical="center"/>
    </xf>
    <xf numFmtId="177" fontId="4" fillId="0" borderId="349" xfId="2" applyNumberFormat="1" applyFont="1" applyBorder="1" applyAlignment="1">
      <alignment horizontal="right" vertical="center"/>
    </xf>
    <xf numFmtId="177" fontId="4" fillId="0" borderId="413" xfId="2" applyNumberFormat="1" applyFont="1" applyBorder="1" applyAlignment="1">
      <alignment horizontal="right" vertical="center"/>
    </xf>
    <xf numFmtId="177" fontId="4" fillId="0" borderId="434" xfId="2" applyNumberFormat="1" applyFont="1" applyBorder="1" applyAlignment="1">
      <alignment horizontal="right" vertical="center"/>
    </xf>
    <xf numFmtId="177" fontId="4" fillId="0" borderId="435" xfId="2" applyNumberFormat="1" applyFont="1" applyBorder="1" applyAlignment="1">
      <alignment horizontal="right" vertical="center"/>
    </xf>
    <xf numFmtId="177" fontId="4" fillId="0" borderId="510" xfId="1" applyNumberFormat="1" applyFont="1" applyFill="1" applyBorder="1" applyAlignment="1" applyProtection="1">
      <alignment horizontal="right" vertical="center"/>
    </xf>
    <xf numFmtId="177" fontId="4" fillId="0" borderId="436" xfId="1" applyNumberFormat="1" applyFont="1" applyFill="1" applyBorder="1" applyAlignment="1" applyProtection="1">
      <alignment horizontal="right" vertical="center"/>
    </xf>
    <xf numFmtId="177" fontId="4" fillId="0" borderId="434" xfId="1" applyNumberFormat="1" applyFont="1" applyFill="1" applyBorder="1" applyAlignment="1" applyProtection="1">
      <alignment horizontal="right" vertical="center"/>
    </xf>
    <xf numFmtId="177" fontId="4" fillId="0" borderId="435" xfId="1" applyNumberFormat="1" applyFont="1" applyFill="1" applyBorder="1" applyAlignment="1" applyProtection="1">
      <alignment horizontal="right" vertical="center"/>
    </xf>
    <xf numFmtId="177" fontId="4" fillId="0" borderId="436" xfId="2" applyNumberFormat="1" applyFont="1" applyBorder="1" applyAlignment="1">
      <alignment horizontal="right" vertical="center"/>
    </xf>
    <xf numFmtId="177" fontId="4" fillId="0" borderId="410" xfId="1" applyNumberFormat="1" applyFont="1" applyFill="1" applyBorder="1" applyAlignment="1" applyProtection="1">
      <alignment horizontal="right" vertical="center"/>
    </xf>
    <xf numFmtId="177" fontId="4" fillId="0" borderId="22" xfId="1" applyNumberFormat="1" applyFont="1" applyFill="1" applyBorder="1" applyAlignment="1" applyProtection="1">
      <alignment horizontal="right" vertical="center"/>
    </xf>
    <xf numFmtId="177" fontId="4" fillId="0" borderId="183" xfId="1" applyNumberFormat="1" applyFont="1" applyFill="1" applyBorder="1" applyAlignment="1" applyProtection="1">
      <alignment horizontal="right" vertical="center"/>
    </xf>
    <xf numFmtId="0" fontId="3" fillId="0" borderId="46" xfId="0" applyFont="1" applyBorder="1" applyAlignment="1">
      <alignment vertical="center" wrapText="1"/>
    </xf>
    <xf numFmtId="0" fontId="3" fillId="0" borderId="46" xfId="0" applyFont="1" applyBorder="1" applyAlignment="1">
      <alignment wrapText="1"/>
    </xf>
    <xf numFmtId="0" fontId="3" fillId="0" borderId="0" xfId="0" applyFont="1" applyAlignment="1">
      <alignment wrapText="1"/>
    </xf>
    <xf numFmtId="0" fontId="4" fillId="0" borderId="178" xfId="2" applyFont="1" applyBorder="1" applyAlignment="1">
      <alignment vertical="center" wrapText="1"/>
    </xf>
    <xf numFmtId="0" fontId="1" fillId="0" borderId="46" xfId="0" applyFont="1" applyBorder="1" applyAlignment="1">
      <alignment vertical="center" wrapText="1"/>
    </xf>
    <xf numFmtId="0" fontId="1" fillId="0" borderId="181" xfId="0" applyFont="1" applyBorder="1" applyAlignment="1">
      <alignment vertical="center" wrapText="1"/>
    </xf>
    <xf numFmtId="0" fontId="1" fillId="0" borderId="179" xfId="0" applyFont="1" applyBorder="1" applyAlignment="1">
      <alignment vertical="center" wrapText="1"/>
    </xf>
    <xf numFmtId="0" fontId="1" fillId="0" borderId="0" xfId="0" applyFont="1" applyAlignment="1">
      <alignment vertical="center" wrapText="1"/>
    </xf>
    <xf numFmtId="0" fontId="1" fillId="0" borderId="40" xfId="0" applyFont="1" applyBorder="1" applyAlignment="1">
      <alignment vertical="center" wrapText="1"/>
    </xf>
    <xf numFmtId="0" fontId="1" fillId="0" borderId="407" xfId="0" applyFont="1" applyBorder="1" applyAlignment="1">
      <alignment vertical="center" wrapText="1"/>
    </xf>
    <xf numFmtId="0" fontId="1" fillId="0" borderId="22" xfId="0" applyFont="1" applyBorder="1" applyAlignment="1">
      <alignment vertical="center" wrapText="1"/>
    </xf>
    <xf numFmtId="0" fontId="1" fillId="0" borderId="183" xfId="0" applyFont="1" applyBorder="1" applyAlignment="1">
      <alignment vertical="center" wrapText="1"/>
    </xf>
    <xf numFmtId="0" fontId="4" fillId="0" borderId="417" xfId="2" applyFont="1" applyBorder="1" applyAlignment="1">
      <alignment horizontal="center" vertical="center"/>
    </xf>
    <xf numFmtId="0" fontId="4" fillId="0" borderId="419" xfId="2" applyFont="1" applyBorder="1" applyAlignment="1">
      <alignment horizontal="center" vertical="center"/>
    </xf>
    <xf numFmtId="0" fontId="4" fillId="0" borderId="437" xfId="0" applyFont="1" applyBorder="1" applyAlignment="1">
      <alignment horizontal="left" vertical="center" wrapText="1"/>
    </xf>
    <xf numFmtId="0" fontId="4" fillId="0" borderId="438" xfId="0" applyFont="1" applyBorder="1" applyAlignment="1">
      <alignment horizontal="left" vertical="center" wrapText="1"/>
    </xf>
    <xf numFmtId="0" fontId="4" fillId="0" borderId="439" xfId="0" applyFont="1" applyBorder="1" applyAlignment="1">
      <alignment horizontal="left" vertical="center" wrapText="1"/>
    </xf>
    <xf numFmtId="0" fontId="4" fillId="0" borderId="443" xfId="0" applyFont="1" applyBorder="1" applyAlignment="1">
      <alignment horizontal="left" vertical="center" wrapText="1"/>
    </xf>
    <xf numFmtId="0" fontId="4" fillId="0" borderId="0" xfId="0" applyFont="1" applyAlignment="1">
      <alignment horizontal="left" vertical="center" wrapText="1"/>
    </xf>
    <xf numFmtId="0" fontId="4" fillId="0" borderId="444" xfId="0" applyFont="1" applyBorder="1" applyAlignment="1">
      <alignment horizontal="left" vertical="center" wrapText="1"/>
    </xf>
    <xf numFmtId="0" fontId="4" fillId="0" borderId="451" xfId="0" applyFont="1" applyBorder="1" applyAlignment="1">
      <alignment horizontal="left" vertical="center" wrapText="1"/>
    </xf>
    <xf numFmtId="0" fontId="4" fillId="0" borderId="452" xfId="0" applyFont="1" applyBorder="1" applyAlignment="1">
      <alignment horizontal="left" vertical="center" wrapText="1"/>
    </xf>
    <xf numFmtId="0" fontId="4" fillId="0" borderId="453" xfId="0" applyFont="1" applyBorder="1" applyAlignment="1">
      <alignment horizontal="left" vertical="center" wrapText="1"/>
    </xf>
    <xf numFmtId="0" fontId="4" fillId="0" borderId="182" xfId="2" applyFont="1" applyBorder="1" applyAlignment="1">
      <alignment horizontal="center" vertical="center"/>
    </xf>
    <xf numFmtId="177" fontId="4" fillId="0" borderId="431" xfId="2" applyNumberFormat="1" applyFont="1" applyBorder="1" applyAlignment="1">
      <alignment horizontal="right" vertical="center"/>
    </xf>
    <xf numFmtId="177" fontId="4" fillId="0" borderId="433" xfId="2" applyNumberFormat="1" applyFont="1" applyBorder="1" applyAlignment="1">
      <alignment horizontal="right" vertical="center"/>
    </xf>
    <xf numFmtId="177" fontId="4" fillId="0" borderId="432" xfId="1" applyNumberFormat="1" applyFont="1" applyFill="1" applyBorder="1" applyAlignment="1" applyProtection="1">
      <alignment horizontal="left" vertical="center"/>
    </xf>
    <xf numFmtId="177" fontId="4" fillId="0" borderId="389" xfId="1" applyNumberFormat="1" applyFont="1" applyFill="1" applyBorder="1" applyAlignment="1" applyProtection="1">
      <alignment horizontal="left" vertical="center"/>
    </xf>
    <xf numFmtId="177" fontId="4" fillId="0" borderId="510" xfId="1" applyNumberFormat="1" applyFont="1" applyFill="1" applyBorder="1" applyAlignment="1" applyProtection="1">
      <alignment horizontal="left" vertical="center"/>
    </xf>
    <xf numFmtId="177" fontId="4" fillId="0" borderId="436" xfId="1" applyNumberFormat="1" applyFont="1" applyFill="1" applyBorder="1" applyAlignment="1" applyProtection="1">
      <alignment horizontal="left" vertical="center"/>
    </xf>
    <xf numFmtId="177" fontId="4" fillId="0" borderId="434" xfId="1" applyNumberFormat="1" applyFont="1" applyFill="1" applyBorder="1" applyAlignment="1" applyProtection="1">
      <alignment horizontal="left" vertical="center"/>
    </xf>
    <xf numFmtId="177" fontId="4" fillId="0" borderId="435" xfId="1" applyNumberFormat="1" applyFont="1" applyFill="1" applyBorder="1" applyAlignment="1" applyProtection="1">
      <alignment horizontal="left" vertical="center"/>
    </xf>
    <xf numFmtId="0" fontId="4" fillId="0" borderId="440" xfId="2" applyFont="1" applyBorder="1" applyAlignment="1">
      <alignment horizontal="center" vertical="center"/>
    </xf>
    <xf numFmtId="0" fontId="1" fillId="0" borderId="441" xfId="0" applyFont="1" applyBorder="1" applyAlignment="1">
      <alignment horizontal="center" vertical="center"/>
    </xf>
    <xf numFmtId="0" fontId="1" fillId="0" borderId="442" xfId="0" applyFont="1" applyBorder="1" applyAlignment="1">
      <alignment horizontal="center" vertical="center"/>
    </xf>
    <xf numFmtId="0" fontId="1" fillId="0" borderId="467" xfId="0" applyFont="1" applyBorder="1" applyAlignment="1">
      <alignment horizontal="center" vertical="center"/>
    </xf>
    <xf numFmtId="0" fontId="1" fillId="0" borderId="468" xfId="0" applyFont="1" applyBorder="1" applyAlignment="1">
      <alignment horizontal="center" vertical="center"/>
    </xf>
    <xf numFmtId="0" fontId="1" fillId="0" borderId="427" xfId="0" applyFont="1" applyBorder="1" applyAlignment="1">
      <alignment horizontal="center" vertical="center"/>
    </xf>
    <xf numFmtId="0" fontId="4" fillId="0" borderId="178" xfId="0" applyFont="1" applyBorder="1" applyAlignment="1">
      <alignment horizontal="left" vertical="center" wrapText="1"/>
    </xf>
    <xf numFmtId="0" fontId="4" fillId="0" borderId="46" xfId="0" applyFont="1" applyBorder="1" applyAlignment="1">
      <alignment horizontal="left" vertical="center" wrapText="1"/>
    </xf>
    <xf numFmtId="0" fontId="4" fillId="0" borderId="390" xfId="0" applyFont="1" applyBorder="1" applyAlignment="1">
      <alignment horizontal="left" vertical="center" wrapText="1"/>
    </xf>
    <xf numFmtId="0" fontId="4" fillId="0" borderId="179" xfId="0" applyFont="1" applyBorder="1" applyAlignment="1">
      <alignment horizontal="left" vertical="center" wrapText="1"/>
    </xf>
    <xf numFmtId="0" fontId="4" fillId="0" borderId="507" xfId="0" applyFont="1" applyBorder="1" applyAlignment="1">
      <alignment horizontal="left" vertical="center" wrapText="1"/>
    </xf>
    <xf numFmtId="0" fontId="4" fillId="0" borderId="407" xfId="0" applyFont="1" applyBorder="1" applyAlignment="1">
      <alignment horizontal="left" vertical="center" wrapText="1"/>
    </xf>
    <xf numFmtId="0" fontId="4" fillId="0" borderId="22" xfId="0" applyFont="1" applyBorder="1" applyAlignment="1">
      <alignment horizontal="left" vertical="center" wrapText="1"/>
    </xf>
    <xf numFmtId="0" fontId="4" fillId="0" borderId="408" xfId="0" applyFont="1" applyBorder="1" applyAlignment="1">
      <alignment horizontal="left" vertical="center" wrapText="1"/>
    </xf>
    <xf numFmtId="0" fontId="4" fillId="0" borderId="386" xfId="2" applyFont="1" applyBorder="1" applyAlignment="1">
      <alignment horizontal="center" vertical="center"/>
    </xf>
    <xf numFmtId="0" fontId="4" fillId="0" borderId="387" xfId="2" applyFont="1" applyBorder="1" applyAlignment="1">
      <alignment horizontal="center" vertical="center"/>
    </xf>
    <xf numFmtId="0" fontId="3" fillId="9" borderId="425" xfId="2" applyFont="1" applyFill="1" applyBorder="1" applyAlignment="1" applyProtection="1">
      <alignment horizontal="center" vertical="center"/>
      <protection locked="0"/>
    </xf>
    <xf numFmtId="0" fontId="3" fillId="9" borderId="116" xfId="2" applyFont="1" applyFill="1" applyBorder="1" applyAlignment="1" applyProtection="1">
      <alignment horizontal="center" vertical="center"/>
      <protection locked="0"/>
    </xf>
    <xf numFmtId="0" fontId="3" fillId="9" borderId="108" xfId="2" applyFont="1" applyFill="1" applyBorder="1" applyAlignment="1" applyProtection="1">
      <alignment horizontal="center" vertical="center"/>
      <protection locked="0"/>
    </xf>
    <xf numFmtId="0" fontId="3" fillId="9" borderId="109" xfId="2" applyFont="1" applyFill="1" applyBorder="1" applyAlignment="1" applyProtection="1">
      <alignment horizontal="center" vertical="center"/>
      <protection locked="0"/>
    </xf>
    <xf numFmtId="0" fontId="4" fillId="9" borderId="118" xfId="2" applyFont="1" applyFill="1" applyBorder="1" applyAlignment="1" applyProtection="1">
      <alignment horizontal="center" vertical="center"/>
      <protection locked="0"/>
    </xf>
    <xf numFmtId="0" fontId="4" fillId="9" borderId="116" xfId="2" applyFont="1" applyFill="1" applyBorder="1" applyAlignment="1" applyProtection="1">
      <alignment horizontal="center" vertical="center"/>
      <protection locked="0"/>
    </xf>
    <xf numFmtId="0" fontId="4" fillId="9" borderId="426" xfId="2" applyFont="1" applyFill="1" applyBorder="1" applyAlignment="1" applyProtection="1">
      <alignment horizontal="center" vertical="center"/>
      <protection locked="0"/>
    </xf>
    <xf numFmtId="0" fontId="3" fillId="9" borderId="425" xfId="2" applyFont="1" applyFill="1" applyBorder="1" applyAlignment="1" applyProtection="1">
      <alignment horizontal="left" vertical="center"/>
      <protection locked="0"/>
    </xf>
    <xf numFmtId="0" fontId="3" fillId="9" borderId="116" xfId="2" applyFont="1" applyFill="1" applyBorder="1" applyAlignment="1" applyProtection="1">
      <alignment horizontal="left" vertical="center"/>
      <protection locked="0"/>
    </xf>
    <xf numFmtId="0" fontId="3" fillId="9" borderId="108" xfId="2" applyFont="1" applyFill="1" applyBorder="1" applyAlignment="1" applyProtection="1">
      <alignment horizontal="left" vertical="center"/>
      <protection locked="0"/>
    </xf>
    <xf numFmtId="0" fontId="3" fillId="9" borderId="109" xfId="2" applyFont="1" applyFill="1" applyBorder="1" applyAlignment="1" applyProtection="1">
      <alignment horizontal="left" vertical="center"/>
      <protection locked="0"/>
    </xf>
    <xf numFmtId="0" fontId="93" fillId="0" borderId="106" xfId="0" applyFont="1" applyBorder="1" applyAlignment="1">
      <alignment horizontal="center" vertical="center"/>
    </xf>
    <xf numFmtId="0" fontId="93" fillId="0" borderId="399" xfId="0" applyFont="1" applyBorder="1" applyAlignment="1">
      <alignment horizontal="center" vertical="center"/>
    </xf>
    <xf numFmtId="0" fontId="93" fillId="0" borderId="0" xfId="0" applyFont="1" applyAlignment="1">
      <alignment horizontal="center" vertical="center"/>
    </xf>
    <xf numFmtId="0" fontId="93" fillId="0" borderId="40" xfId="0" applyFont="1" applyBorder="1" applyAlignment="1">
      <alignment horizontal="center" vertical="center"/>
    </xf>
    <xf numFmtId="0" fontId="93" fillId="0" borderId="22" xfId="0" applyFont="1" applyBorder="1" applyAlignment="1">
      <alignment horizontal="center" vertical="center"/>
    </xf>
    <xf numFmtId="0" fontId="93" fillId="0" borderId="183" xfId="0" applyFont="1" applyBorder="1" applyAlignment="1">
      <alignment horizontal="center" vertical="center"/>
    </xf>
    <xf numFmtId="0" fontId="3" fillId="9" borderId="445" xfId="2" applyFont="1" applyFill="1" applyBorder="1" applyAlignment="1" applyProtection="1">
      <alignment horizontal="left" vertical="center"/>
      <protection locked="0"/>
    </xf>
    <xf numFmtId="0" fontId="3" fillId="9" borderId="446" xfId="2" applyFont="1" applyFill="1" applyBorder="1" applyAlignment="1" applyProtection="1">
      <alignment horizontal="left" vertical="center"/>
      <protection locked="0"/>
    </xf>
    <xf numFmtId="0" fontId="3" fillId="9" borderId="447" xfId="2" applyFont="1" applyFill="1" applyBorder="1" applyAlignment="1" applyProtection="1">
      <alignment horizontal="left" vertical="center"/>
      <protection locked="0"/>
    </xf>
    <xf numFmtId="0" fontId="3" fillId="9" borderId="448" xfId="2" applyFont="1" applyFill="1" applyBorder="1" applyAlignment="1" applyProtection="1">
      <alignment horizontal="left" vertical="center"/>
      <protection locked="0"/>
    </xf>
    <xf numFmtId="0" fontId="4" fillId="9" borderId="449" xfId="2" applyFont="1" applyFill="1" applyBorder="1" applyAlignment="1" applyProtection="1">
      <alignment horizontal="center" vertical="center"/>
      <protection locked="0"/>
    </xf>
    <xf numFmtId="0" fontId="4" fillId="9" borderId="446" xfId="2" applyFont="1" applyFill="1" applyBorder="1" applyAlignment="1" applyProtection="1">
      <alignment horizontal="center" vertical="center"/>
      <protection locked="0"/>
    </xf>
    <xf numFmtId="0" fontId="4" fillId="9" borderId="450" xfId="2" applyFont="1" applyFill="1" applyBorder="1" applyAlignment="1" applyProtection="1">
      <alignment horizontal="center" vertical="center"/>
      <protection locked="0"/>
    </xf>
    <xf numFmtId="185" fontId="105" fillId="0" borderId="106" xfId="2" applyNumberFormat="1" applyFont="1" applyBorder="1" applyAlignment="1">
      <alignment horizontal="center" vertical="center"/>
    </xf>
    <xf numFmtId="185" fontId="105" fillId="0" borderId="107" xfId="2" applyNumberFormat="1" applyFont="1" applyBorder="1" applyAlignment="1">
      <alignment horizontal="center" vertical="center"/>
    </xf>
    <xf numFmtId="185" fontId="105" fillId="0" borderId="0" xfId="2" applyNumberFormat="1" applyFont="1" applyAlignment="1">
      <alignment horizontal="center" vertical="center"/>
    </xf>
    <xf numFmtId="185" fontId="105" fillId="0" borderId="507" xfId="2" applyNumberFormat="1" applyFont="1" applyBorder="1" applyAlignment="1">
      <alignment horizontal="center" vertical="center"/>
    </xf>
    <xf numFmtId="185" fontId="105" fillId="0" borderId="22" xfId="2" applyNumberFormat="1" applyFont="1" applyBorder="1" applyAlignment="1">
      <alignment horizontal="center" vertical="center"/>
    </xf>
    <xf numFmtId="185" fontId="105" fillId="0" borderId="408" xfId="2" applyNumberFormat="1" applyFont="1" applyBorder="1" applyAlignment="1">
      <alignment horizontal="center" vertical="center"/>
    </xf>
    <xf numFmtId="185" fontId="105" fillId="0" borderId="105" xfId="2" applyNumberFormat="1" applyFont="1" applyBorder="1" applyAlignment="1">
      <alignment horizontal="center" vertical="center"/>
    </xf>
    <xf numFmtId="185" fontId="105" fillId="0" borderId="100" xfId="2" applyNumberFormat="1" applyFont="1" applyBorder="1" applyAlignment="1">
      <alignment horizontal="center" vertical="center"/>
    </xf>
    <xf numFmtId="185" fontId="105" fillId="0" borderId="352" xfId="2" applyNumberFormat="1" applyFont="1" applyBorder="1" applyAlignment="1">
      <alignment horizontal="center" vertical="center"/>
    </xf>
    <xf numFmtId="185" fontId="105" fillId="0" borderId="102" xfId="2" applyNumberFormat="1" applyFont="1" applyBorder="1" applyAlignment="1">
      <alignment horizontal="center" vertical="center"/>
    </xf>
    <xf numFmtId="185" fontId="105" fillId="0" borderId="182" xfId="2" applyNumberFormat="1" applyFont="1" applyBorder="1" applyAlignment="1">
      <alignment horizontal="center" vertical="center"/>
    </xf>
    <xf numFmtId="185" fontId="105" fillId="0" borderId="409" xfId="2" applyNumberFormat="1" applyFont="1" applyBorder="1" applyAlignment="1">
      <alignment horizontal="center" vertical="center"/>
    </xf>
    <xf numFmtId="185" fontId="105" fillId="0" borderId="468" xfId="2" applyNumberFormat="1" applyFont="1" applyBorder="1" applyAlignment="1">
      <alignment horizontal="center" vertical="center"/>
    </xf>
    <xf numFmtId="185" fontId="105" fillId="0" borderId="469" xfId="2" applyNumberFormat="1" applyFont="1" applyBorder="1" applyAlignment="1">
      <alignment horizontal="center" vertical="center"/>
    </xf>
    <xf numFmtId="0" fontId="127" fillId="0" borderId="0" xfId="2" applyFont="1" applyAlignment="1">
      <alignment horizontal="center" vertical="center" wrapText="1"/>
    </xf>
    <xf numFmtId="0" fontId="128" fillId="0" borderId="0" xfId="2" applyFont="1" applyAlignment="1">
      <alignment horizontal="left" vertical="center" wrapText="1"/>
    </xf>
    <xf numFmtId="0" fontId="106" fillId="0" borderId="178" xfId="0" applyFont="1" applyBorder="1" applyAlignment="1">
      <alignment horizontal="center" vertical="distributed" textRotation="255" wrapText="1"/>
    </xf>
    <xf numFmtId="0" fontId="108" fillId="0" borderId="46" xfId="0" applyFont="1" applyBorder="1" applyAlignment="1">
      <alignment horizontal="center" vertical="distributed" textRotation="255" wrapText="1"/>
    </xf>
    <xf numFmtId="0" fontId="108" fillId="0" borderId="390" xfId="0" applyFont="1" applyBorder="1" applyAlignment="1">
      <alignment horizontal="center" vertical="distributed" textRotation="255" wrapText="1"/>
    </xf>
    <xf numFmtId="0" fontId="108" fillId="0" borderId="179" xfId="0" applyFont="1" applyBorder="1" applyAlignment="1">
      <alignment horizontal="center" vertical="distributed" textRotation="255" wrapText="1"/>
    </xf>
    <xf numFmtId="0" fontId="108" fillId="0" borderId="0" xfId="0" applyFont="1" applyAlignment="1">
      <alignment horizontal="center" vertical="distributed" textRotation="255" wrapText="1"/>
    </xf>
    <xf numFmtId="0" fontId="108" fillId="0" borderId="507" xfId="0" applyFont="1" applyBorder="1" applyAlignment="1">
      <alignment horizontal="center" vertical="distributed" textRotation="255" wrapText="1"/>
    </xf>
    <xf numFmtId="0" fontId="108" fillId="0" borderId="407" xfId="0" applyFont="1" applyBorder="1" applyAlignment="1">
      <alignment horizontal="center" vertical="distributed" textRotation="255" wrapText="1"/>
    </xf>
    <xf numFmtId="0" fontId="108" fillId="0" borderId="22" xfId="0" applyFont="1" applyBorder="1" applyAlignment="1">
      <alignment horizontal="center" vertical="distributed" textRotation="255" wrapText="1"/>
    </xf>
    <xf numFmtId="0" fontId="108" fillId="0" borderId="408" xfId="0" applyFont="1" applyBorder="1" applyAlignment="1">
      <alignment horizontal="center" vertical="distributed" textRotation="255" wrapText="1"/>
    </xf>
    <xf numFmtId="0" fontId="129" fillId="0" borderId="180" xfId="0" applyFont="1" applyBorder="1" applyAlignment="1">
      <alignment horizontal="center" vertical="distributed"/>
    </xf>
    <xf numFmtId="0" fontId="129" fillId="0" borderId="46" xfId="0" applyFont="1" applyBorder="1" applyAlignment="1">
      <alignment horizontal="center" vertical="distributed"/>
    </xf>
    <xf numFmtId="0" fontId="129" fillId="0" borderId="390" xfId="0" applyFont="1" applyBorder="1" applyAlignment="1">
      <alignment horizontal="center" vertical="distributed"/>
    </xf>
    <xf numFmtId="0" fontId="129" fillId="0" borderId="354" xfId="0" applyFont="1" applyBorder="1" applyAlignment="1">
      <alignment horizontal="center" vertical="distributed"/>
    </xf>
    <xf numFmtId="0" fontId="129" fillId="0" borderId="386" xfId="0" applyFont="1" applyBorder="1" applyAlignment="1">
      <alignment horizontal="center" vertical="distributed"/>
    </xf>
    <xf numFmtId="0" fontId="129" fillId="0" borderId="387" xfId="0" applyFont="1" applyBorder="1" applyAlignment="1">
      <alignment horizontal="center" vertical="distributed"/>
    </xf>
    <xf numFmtId="0" fontId="3" fillId="0" borderId="440" xfId="0" applyFont="1" applyBorder="1" applyAlignment="1">
      <alignment horizontal="center" vertical="center"/>
    </xf>
    <xf numFmtId="0" fontId="3" fillId="0" borderId="441" xfId="0" applyFont="1" applyBorder="1" applyAlignment="1">
      <alignment horizontal="center" vertical="center"/>
    </xf>
    <xf numFmtId="0" fontId="3" fillId="0" borderId="442" xfId="0" applyFont="1" applyBorder="1" applyAlignment="1">
      <alignment horizontal="center" vertical="center"/>
    </xf>
    <xf numFmtId="0" fontId="129" fillId="0" borderId="178" xfId="0" applyFont="1" applyBorder="1" applyAlignment="1">
      <alignment horizontal="center" vertical="distributed"/>
    </xf>
    <xf numFmtId="0" fontId="129" fillId="0" borderId="405" xfId="0" applyFont="1" applyBorder="1" applyAlignment="1">
      <alignment horizontal="center" vertical="distributed"/>
    </xf>
    <xf numFmtId="0" fontId="3" fillId="0" borderId="349" xfId="0" applyFont="1" applyBorder="1" applyAlignment="1">
      <alignment horizontal="center" vertical="center"/>
    </xf>
    <xf numFmtId="0" fontId="3" fillId="0" borderId="389" xfId="0" applyFont="1" applyBorder="1" applyAlignment="1">
      <alignment horizontal="center" vertical="center"/>
    </xf>
    <xf numFmtId="0" fontId="3" fillId="0" borderId="349" xfId="0" applyFont="1" applyBorder="1" applyAlignment="1">
      <alignment horizontal="center" vertical="center" shrinkToFit="1"/>
    </xf>
    <xf numFmtId="0" fontId="3" fillId="0" borderId="389" xfId="0" applyFont="1" applyBorder="1" applyAlignment="1">
      <alignment horizontal="center" vertical="center" shrinkToFit="1"/>
    </xf>
    <xf numFmtId="0" fontId="3" fillId="0" borderId="511" xfId="0" applyFont="1" applyBorder="1" applyAlignment="1">
      <alignment horizontal="center" vertical="center" shrinkToFit="1"/>
    </xf>
    <xf numFmtId="58" fontId="130" fillId="0" borderId="467" xfId="0" applyNumberFormat="1" applyFont="1" applyBorder="1" applyAlignment="1">
      <alignment horizontal="center" vertical="center" wrapText="1" shrinkToFit="1"/>
    </xf>
    <xf numFmtId="58" fontId="130" fillId="0" borderId="468" xfId="0" applyNumberFormat="1" applyFont="1" applyBorder="1" applyAlignment="1">
      <alignment horizontal="center" vertical="center" wrapText="1" shrinkToFit="1"/>
    </xf>
    <xf numFmtId="58" fontId="130" fillId="0" borderId="469" xfId="0" applyNumberFormat="1" applyFont="1" applyBorder="1" applyAlignment="1">
      <alignment horizontal="center" vertical="center" wrapText="1" shrinkToFit="1"/>
    </xf>
    <xf numFmtId="58" fontId="130" fillId="0" borderId="352" xfId="0" applyNumberFormat="1" applyFont="1" applyBorder="1" applyAlignment="1">
      <alignment horizontal="center" vertical="center" wrapText="1" shrinkToFit="1"/>
    </xf>
    <xf numFmtId="58" fontId="130" fillId="0" borderId="0" xfId="0" applyNumberFormat="1" applyFont="1" applyAlignment="1">
      <alignment horizontal="center" vertical="center" wrapText="1" shrinkToFit="1"/>
    </xf>
    <xf numFmtId="58" fontId="130" fillId="0" borderId="507" xfId="0" applyNumberFormat="1" applyFont="1" applyBorder="1" applyAlignment="1">
      <alignment horizontal="center" vertical="center" wrapText="1" shrinkToFit="1"/>
    </xf>
    <xf numFmtId="0" fontId="0" fillId="0" borderId="352" xfId="0" applyBorder="1" applyAlignment="1">
      <alignment horizontal="center" vertical="center" wrapText="1" shrinkToFit="1"/>
    </xf>
    <xf numFmtId="0" fontId="0" fillId="0" borderId="0" xfId="0" applyAlignment="1">
      <alignment horizontal="center" vertical="center" wrapText="1" shrinkToFit="1"/>
    </xf>
    <xf numFmtId="0" fontId="0" fillId="0" borderId="507" xfId="0" applyBorder="1" applyAlignment="1">
      <alignment horizontal="center" vertical="center" wrapText="1" shrinkToFit="1"/>
    </xf>
    <xf numFmtId="0" fontId="0" fillId="0" borderId="354" xfId="0" applyBorder="1" applyAlignment="1">
      <alignment horizontal="center" vertical="center" wrapText="1" shrinkToFit="1"/>
    </xf>
    <xf numFmtId="0" fontId="0" fillId="0" borderId="386" xfId="0" applyBorder="1" applyAlignment="1">
      <alignment horizontal="center" vertical="center" wrapText="1" shrinkToFit="1"/>
    </xf>
    <xf numFmtId="0" fontId="0" fillId="0" borderId="387" xfId="0" applyBorder="1" applyAlignment="1">
      <alignment horizontal="center" vertical="center" wrapText="1" shrinkToFit="1"/>
    </xf>
    <xf numFmtId="0" fontId="3" fillId="0" borderId="467" xfId="0" applyFont="1" applyBorder="1" applyAlignment="1">
      <alignment horizontal="left" vertical="center"/>
    </xf>
    <xf numFmtId="0" fontId="3" fillId="0" borderId="468" xfId="0" applyFont="1" applyBorder="1" applyAlignment="1">
      <alignment horizontal="left" vertical="center"/>
    </xf>
    <xf numFmtId="0" fontId="3" fillId="0" borderId="469" xfId="0" applyFont="1" applyBorder="1" applyAlignment="1">
      <alignment horizontal="left" vertical="center"/>
    </xf>
    <xf numFmtId="177" fontId="3" fillId="0" borderId="467" xfId="0" applyNumberFormat="1" applyFont="1" applyBorder="1" applyAlignment="1">
      <alignment vertical="center" wrapText="1"/>
    </xf>
    <xf numFmtId="177" fontId="3" fillId="0" borderId="468" xfId="0" applyNumberFormat="1" applyFont="1" applyBorder="1" applyAlignment="1">
      <alignment vertical="center" wrapText="1"/>
    </xf>
    <xf numFmtId="0" fontId="3" fillId="0" borderId="457" xfId="0" applyFont="1" applyBorder="1" applyAlignment="1">
      <alignment horizontal="center"/>
    </xf>
    <xf numFmtId="0" fontId="3" fillId="0" borderId="458" xfId="0" applyFont="1" applyBorder="1" applyAlignment="1">
      <alignment horizontal="center"/>
    </xf>
    <xf numFmtId="0" fontId="3" fillId="0" borderId="459" xfId="0" applyFont="1" applyBorder="1" applyAlignment="1">
      <alignment horizontal="center"/>
    </xf>
    <xf numFmtId="58" fontId="130" fillId="0" borderId="406" xfId="0" applyNumberFormat="1" applyFont="1" applyBorder="1" applyAlignment="1">
      <alignment horizontal="center" vertical="center" wrapText="1" shrinkToFit="1"/>
    </xf>
    <xf numFmtId="0" fontId="130" fillId="0" borderId="468" xfId="0" applyFont="1" applyBorder="1" applyAlignment="1">
      <alignment horizontal="center" vertical="center" wrapText="1" shrinkToFit="1"/>
    </xf>
    <xf numFmtId="0" fontId="130" fillId="0" borderId="469" xfId="0" applyFont="1" applyBorder="1" applyAlignment="1">
      <alignment horizontal="center" vertical="center" wrapText="1" shrinkToFit="1"/>
    </xf>
    <xf numFmtId="0" fontId="130" fillId="0" borderId="179" xfId="0" applyFont="1" applyBorder="1" applyAlignment="1">
      <alignment horizontal="center" vertical="center" wrapText="1" shrinkToFit="1"/>
    </xf>
    <xf numFmtId="0" fontId="130" fillId="0" borderId="0" xfId="0" applyFont="1" applyAlignment="1">
      <alignment horizontal="center" vertical="center" wrapText="1" shrinkToFit="1"/>
    </xf>
    <xf numFmtId="0" fontId="130" fillId="0" borderId="507" xfId="0" applyFont="1" applyBorder="1" applyAlignment="1">
      <alignment horizontal="center" vertical="center" wrapText="1" shrinkToFit="1"/>
    </xf>
    <xf numFmtId="0" fontId="0" fillId="0" borderId="179" xfId="0" applyBorder="1" applyAlignment="1">
      <alignment horizontal="center" vertical="center" wrapText="1" shrinkToFit="1"/>
    </xf>
    <xf numFmtId="0" fontId="0" fillId="0" borderId="405" xfId="0" applyBorder="1" applyAlignment="1">
      <alignment horizontal="center" vertical="center" wrapText="1" shrinkToFit="1"/>
    </xf>
    <xf numFmtId="0" fontId="3" fillId="0" borderId="467" xfId="0" applyFont="1" applyBorder="1" applyAlignment="1">
      <alignment horizontal="left" vertical="center" shrinkToFit="1"/>
    </xf>
    <xf numFmtId="0" fontId="1" fillId="0" borderId="468" xfId="0" applyFont="1" applyBorder="1" applyAlignment="1">
      <alignment horizontal="left" vertical="center" shrinkToFit="1"/>
    </xf>
    <xf numFmtId="0" fontId="1" fillId="0" borderId="469" xfId="0" applyFont="1" applyBorder="1" applyAlignment="1">
      <alignment horizontal="left" vertical="center" shrinkToFit="1"/>
    </xf>
    <xf numFmtId="177" fontId="3" fillId="0" borderId="468" xfId="0" applyNumberFormat="1" applyFont="1" applyBorder="1" applyAlignment="1">
      <alignment horizontal="left" vertical="center" wrapText="1"/>
    </xf>
    <xf numFmtId="177" fontId="3" fillId="0" borderId="469" xfId="0" applyNumberFormat="1" applyFont="1" applyBorder="1" applyAlignment="1">
      <alignment horizontal="left" vertical="center" wrapText="1"/>
    </xf>
    <xf numFmtId="0" fontId="3" fillId="0" borderId="354" xfId="0" applyFont="1" applyBorder="1" applyAlignment="1">
      <alignment horizontal="center" vertical="center"/>
    </xf>
    <xf numFmtId="0" fontId="3" fillId="0" borderId="386" xfId="0" applyFont="1" applyBorder="1" applyAlignment="1">
      <alignment horizontal="center" vertical="center"/>
    </xf>
    <xf numFmtId="0" fontId="3" fillId="0" borderId="387" xfId="0" applyFont="1" applyBorder="1" applyAlignment="1">
      <alignment horizontal="center" vertical="center"/>
    </xf>
    <xf numFmtId="0" fontId="3" fillId="0" borderId="350" xfId="0" applyFont="1" applyBorder="1" applyAlignment="1">
      <alignment horizontal="center" vertical="center"/>
    </xf>
    <xf numFmtId="0" fontId="3" fillId="0" borderId="349" xfId="0" applyFont="1" applyBorder="1" applyAlignment="1">
      <alignment vertical="center" shrinkToFit="1"/>
    </xf>
    <xf numFmtId="0" fontId="1" fillId="0" borderId="389" xfId="0" applyFont="1" applyBorder="1" applyAlignment="1">
      <alignment vertical="center" shrinkToFit="1"/>
    </xf>
    <xf numFmtId="0" fontId="1" fillId="0" borderId="511" xfId="0" applyFont="1" applyBorder="1" applyAlignment="1">
      <alignment vertical="center" shrinkToFit="1"/>
    </xf>
    <xf numFmtId="177" fontId="3" fillId="0" borderId="467" xfId="0" applyNumberFormat="1" applyFont="1" applyBorder="1" applyAlignment="1">
      <alignment vertical="center" shrinkToFit="1"/>
    </xf>
    <xf numFmtId="0" fontId="1" fillId="0" borderId="468" xfId="0" applyFont="1" applyBorder="1" applyAlignment="1">
      <alignment vertical="center" shrinkToFit="1"/>
    </xf>
    <xf numFmtId="0" fontId="1" fillId="0" borderId="469" xfId="0" applyFont="1" applyBorder="1" applyAlignment="1">
      <alignment vertical="center" shrinkToFit="1"/>
    </xf>
    <xf numFmtId="0" fontId="3" fillId="0" borderId="38" xfId="0" applyFont="1" applyBorder="1" applyAlignment="1">
      <alignment vertical="center"/>
    </xf>
    <xf numFmtId="0" fontId="1" fillId="0" borderId="138" xfId="0" applyFont="1" applyBorder="1"/>
    <xf numFmtId="0" fontId="1" fillId="0" borderId="460" xfId="0" applyFont="1" applyBorder="1"/>
    <xf numFmtId="0" fontId="1" fillId="0" borderId="140" xfId="0" applyFont="1" applyBorder="1"/>
    <xf numFmtId="0" fontId="1" fillId="0" borderId="141" xfId="0" applyFont="1" applyBorder="1"/>
    <xf numFmtId="0" fontId="1" fillId="0" borderId="461" xfId="0" applyFont="1" applyBorder="1"/>
    <xf numFmtId="0" fontId="1" fillId="0" borderId="143" xfId="0" applyFont="1" applyBorder="1"/>
    <xf numFmtId="0" fontId="1" fillId="0" borderId="144" xfId="0" applyFont="1" applyBorder="1"/>
    <xf numFmtId="0" fontId="1" fillId="0" borderId="462" xfId="0" applyFont="1" applyBorder="1"/>
    <xf numFmtId="194" fontId="105" fillId="0" borderId="0" xfId="0" applyNumberFormat="1" applyFont="1" applyAlignment="1">
      <alignment horizontal="right" vertical="center"/>
    </xf>
    <xf numFmtId="0" fontId="3" fillId="0" borderId="352" xfId="2" applyFont="1" applyBorder="1" applyAlignment="1">
      <alignment horizontal="center" vertical="center"/>
    </xf>
    <xf numFmtId="195" fontId="105" fillId="0" borderId="0" xfId="0" applyNumberFormat="1" applyFont="1" applyAlignment="1">
      <alignment horizontal="right" vertical="center"/>
    </xf>
    <xf numFmtId="177" fontId="105" fillId="0" borderId="0" xfId="0" applyNumberFormat="1" applyFont="1" applyAlignment="1">
      <alignment horizontal="right" vertical="center"/>
    </xf>
    <xf numFmtId="0" fontId="105" fillId="9" borderId="352" xfId="2" applyFont="1" applyFill="1" applyBorder="1" applyAlignment="1" applyProtection="1">
      <alignment horizontal="center" vertical="center"/>
      <protection locked="0"/>
    </xf>
    <xf numFmtId="0" fontId="105" fillId="9" borderId="0" xfId="2" applyFont="1" applyFill="1" applyAlignment="1" applyProtection="1">
      <alignment horizontal="center" vertical="center"/>
      <protection locked="0"/>
    </xf>
    <xf numFmtId="0" fontId="105" fillId="9" borderId="396" xfId="2" applyFont="1" applyFill="1" applyBorder="1" applyAlignment="1" applyProtection="1">
      <alignment horizontal="center" vertical="center"/>
      <protection locked="0"/>
    </xf>
    <xf numFmtId="195" fontId="105" fillId="0" borderId="0" xfId="2" applyNumberFormat="1" applyFont="1" applyAlignment="1">
      <alignment horizontal="right" vertical="center"/>
    </xf>
    <xf numFmtId="0" fontId="4" fillId="0" borderId="0" xfId="0" applyFont="1" applyAlignment="1">
      <alignment horizontal="right"/>
    </xf>
    <xf numFmtId="0" fontId="4" fillId="0" borderId="507" xfId="0" applyFont="1" applyBorder="1" applyAlignment="1">
      <alignment horizontal="right"/>
    </xf>
    <xf numFmtId="0" fontId="4" fillId="0" borderId="386" xfId="0" applyFont="1" applyBorder="1" applyAlignment="1">
      <alignment horizontal="right"/>
    </xf>
    <xf numFmtId="0" fontId="4" fillId="0" borderId="387" xfId="0" applyFont="1" applyBorder="1" applyAlignment="1">
      <alignment horizontal="right"/>
    </xf>
    <xf numFmtId="0" fontId="4" fillId="0" borderId="0" xfId="0" applyFont="1" applyAlignment="1">
      <alignment horizontal="center"/>
    </xf>
    <xf numFmtId="0" fontId="4" fillId="0" borderId="0" xfId="0" applyFont="1" applyAlignment="1">
      <alignment horizontal="right" shrinkToFit="1"/>
    </xf>
    <xf numFmtId="0" fontId="4" fillId="0" borderId="507" xfId="0" applyFont="1" applyBorder="1" applyAlignment="1">
      <alignment horizontal="right" shrinkToFit="1"/>
    </xf>
    <xf numFmtId="0" fontId="4" fillId="0" borderId="0" xfId="0" applyFont="1" applyAlignment="1">
      <alignment horizontal="center" shrinkToFit="1"/>
    </xf>
    <xf numFmtId="0" fontId="4" fillId="0" borderId="507" xfId="0" applyFont="1" applyBorder="1" applyAlignment="1">
      <alignment horizontal="center" shrinkToFit="1"/>
    </xf>
    <xf numFmtId="0" fontId="4" fillId="0" borderId="386" xfId="0" applyFont="1" applyBorder="1" applyAlignment="1">
      <alignment horizontal="center" shrinkToFit="1"/>
    </xf>
    <xf numFmtId="0" fontId="4" fillId="0" borderId="387" xfId="0" applyFont="1" applyBorder="1" applyAlignment="1">
      <alignment horizontal="center" shrinkToFit="1"/>
    </xf>
    <xf numFmtId="0" fontId="3" fillId="0" borderId="354" xfId="2" applyFont="1" applyBorder="1" applyAlignment="1">
      <alignment horizontal="left" vertical="center"/>
    </xf>
    <xf numFmtId="0" fontId="3" fillId="0" borderId="386" xfId="2" applyFont="1" applyBorder="1" applyAlignment="1">
      <alignment horizontal="left" vertical="center"/>
    </xf>
    <xf numFmtId="2" fontId="105" fillId="9" borderId="352" xfId="2" applyNumberFormat="1" applyFont="1" applyFill="1" applyBorder="1" applyAlignment="1" applyProtection="1">
      <alignment horizontal="center" vertical="center"/>
      <protection locked="0"/>
    </xf>
    <xf numFmtId="2" fontId="105" fillId="9" borderId="0" xfId="2" applyNumberFormat="1" applyFont="1" applyFill="1" applyAlignment="1" applyProtection="1">
      <alignment horizontal="center" vertical="center"/>
      <protection locked="0"/>
    </xf>
    <xf numFmtId="2" fontId="105" fillId="9" borderId="507" xfId="2" applyNumberFormat="1" applyFont="1" applyFill="1" applyBorder="1" applyAlignment="1" applyProtection="1">
      <alignment horizontal="center" vertical="center"/>
      <protection locked="0"/>
    </xf>
    <xf numFmtId="0" fontId="3" fillId="0" borderId="354" xfId="2" applyFont="1" applyBorder="1" applyAlignment="1">
      <alignment horizontal="left" vertical="center" shrinkToFit="1"/>
    </xf>
    <xf numFmtId="0" fontId="3" fillId="0" borderId="386" xfId="2" applyFont="1" applyBorder="1" applyAlignment="1">
      <alignment horizontal="left" vertical="center" shrinkToFit="1"/>
    </xf>
    <xf numFmtId="0" fontId="3" fillId="0" borderId="467" xfId="2" applyFont="1" applyBorder="1" applyAlignment="1">
      <alignment vertical="center" shrinkToFit="1"/>
    </xf>
    <xf numFmtId="0" fontId="4" fillId="0" borderId="386" xfId="0" applyFont="1" applyBorder="1" applyAlignment="1">
      <alignment horizontal="center"/>
    </xf>
    <xf numFmtId="0" fontId="4" fillId="0" borderId="386" xfId="0" applyFont="1" applyBorder="1" applyAlignment="1">
      <alignment horizontal="right" shrinkToFit="1"/>
    </xf>
    <xf numFmtId="0" fontId="4" fillId="0" borderId="387" xfId="0" applyFont="1" applyBorder="1" applyAlignment="1">
      <alignment horizontal="right" shrinkToFit="1"/>
    </xf>
    <xf numFmtId="177" fontId="3" fillId="0" borderId="354" xfId="0" applyNumberFormat="1" applyFont="1" applyBorder="1" applyAlignment="1">
      <alignment horizontal="left" shrinkToFit="1"/>
    </xf>
    <xf numFmtId="177" fontId="3" fillId="0" borderId="386" xfId="0" applyNumberFormat="1" applyFont="1" applyBorder="1" applyAlignment="1">
      <alignment horizontal="left" shrinkToFit="1"/>
    </xf>
    <xf numFmtId="0" fontId="3" fillId="0" borderId="467" xfId="0" applyFont="1" applyBorder="1" applyAlignment="1">
      <alignment horizontal="center" vertical="center" shrinkToFit="1"/>
    </xf>
    <xf numFmtId="0" fontId="1" fillId="0" borderId="468" xfId="0" applyFont="1" applyBorder="1" applyAlignment="1">
      <alignment horizontal="center" vertical="center" shrinkToFit="1"/>
    </xf>
    <xf numFmtId="0" fontId="1" fillId="0" borderId="427" xfId="0" applyFont="1" applyBorder="1" applyAlignment="1">
      <alignment horizontal="center" vertical="center" shrinkToFit="1"/>
    </xf>
    <xf numFmtId="185" fontId="105" fillId="0" borderId="0" xfId="0" applyNumberFormat="1" applyFont="1" applyAlignment="1">
      <alignment horizontal="right" vertical="center"/>
    </xf>
    <xf numFmtId="185" fontId="105" fillId="0" borderId="0" xfId="0" applyNumberFormat="1" applyFont="1" applyAlignment="1">
      <alignment horizontal="right" vertical="center" shrinkToFit="1"/>
    </xf>
    <xf numFmtId="0" fontId="4" fillId="0" borderId="507" xfId="0" applyFont="1" applyBorder="1" applyAlignment="1">
      <alignment horizontal="center"/>
    </xf>
    <xf numFmtId="0" fontId="4" fillId="0" borderId="40" xfId="0" applyFont="1" applyBorder="1" applyAlignment="1">
      <alignment horizontal="center"/>
    </xf>
    <xf numFmtId="0" fontId="4" fillId="0" borderId="40" xfId="0" applyFont="1" applyBorder="1" applyAlignment="1">
      <alignment horizontal="center" shrinkToFit="1"/>
    </xf>
    <xf numFmtId="0" fontId="13" fillId="0" borderId="467" xfId="0" applyFont="1" applyBorder="1" applyAlignment="1">
      <alignment horizontal="center" vertical="center"/>
    </xf>
    <xf numFmtId="0" fontId="13" fillId="0" borderId="468" xfId="0" applyFont="1" applyBorder="1" applyAlignment="1">
      <alignment horizontal="center" vertical="center"/>
    </xf>
    <xf numFmtId="0" fontId="13" fillId="0" borderId="469" xfId="0" applyFont="1" applyBorder="1" applyAlignment="1">
      <alignment horizontal="center" vertical="center"/>
    </xf>
    <xf numFmtId="0" fontId="13" fillId="0" borderId="352" xfId="0" applyFont="1" applyBorder="1" applyAlignment="1">
      <alignment horizontal="center" vertical="center"/>
    </xf>
    <xf numFmtId="0" fontId="13" fillId="0" borderId="0" xfId="0" applyFont="1" applyAlignment="1">
      <alignment horizontal="center" vertical="center"/>
    </xf>
    <xf numFmtId="0" fontId="13" fillId="0" borderId="507" xfId="0" applyFont="1" applyBorder="1" applyAlignment="1">
      <alignment horizontal="center" vertical="center"/>
    </xf>
    <xf numFmtId="0" fontId="13" fillId="0" borderId="182" xfId="0" applyFont="1" applyBorder="1" applyAlignment="1">
      <alignment horizontal="center" vertical="center"/>
    </xf>
    <xf numFmtId="0" fontId="13" fillId="0" borderId="22" xfId="0" applyFont="1" applyBorder="1" applyAlignment="1">
      <alignment horizontal="center" vertical="center"/>
    </xf>
    <xf numFmtId="0" fontId="13" fillId="0" borderId="408" xfId="0" applyFont="1" applyBorder="1" applyAlignment="1">
      <alignment horizontal="center" vertical="center"/>
    </xf>
    <xf numFmtId="0" fontId="3" fillId="0" borderId="38" xfId="2" applyFont="1" applyBorder="1" applyAlignment="1">
      <alignment horizontal="center" vertical="center"/>
    </xf>
    <xf numFmtId="0" fontId="3" fillId="0" borderId="138" xfId="2" applyFont="1" applyBorder="1" applyAlignment="1">
      <alignment horizontal="center" vertical="center"/>
    </xf>
    <xf numFmtId="0" fontId="3" fillId="0" borderId="140" xfId="2" applyFont="1" applyBorder="1" applyAlignment="1">
      <alignment horizontal="center" vertical="center"/>
    </xf>
    <xf numFmtId="0" fontId="3" fillId="0" borderId="141" xfId="2" applyFont="1" applyBorder="1" applyAlignment="1">
      <alignment horizontal="center" vertical="center"/>
    </xf>
    <xf numFmtId="0" fontId="3" fillId="0" borderId="463" xfId="2" applyFont="1" applyBorder="1" applyAlignment="1">
      <alignment horizontal="center" vertical="center"/>
    </xf>
    <xf numFmtId="0" fontId="3" fillId="0" borderId="464" xfId="2" applyFont="1" applyBorder="1" applyAlignment="1">
      <alignment horizontal="center" vertical="center"/>
    </xf>
    <xf numFmtId="0" fontId="13" fillId="0" borderId="406" xfId="0" applyFont="1" applyBorder="1" applyAlignment="1">
      <alignment horizontal="center" vertical="center" wrapText="1"/>
    </xf>
    <xf numFmtId="0" fontId="13" fillId="0" borderId="468" xfId="0" applyFont="1" applyBorder="1" applyAlignment="1">
      <alignment horizontal="center" vertical="center" wrapText="1"/>
    </xf>
    <xf numFmtId="0" fontId="13" fillId="0" borderId="469" xfId="0" applyFont="1" applyBorder="1" applyAlignment="1">
      <alignment horizontal="center" vertical="center" wrapText="1"/>
    </xf>
    <xf numFmtId="0" fontId="13" fillId="0" borderId="179" xfId="0" applyFont="1" applyBorder="1" applyAlignment="1">
      <alignment horizontal="center" vertical="center" wrapText="1"/>
    </xf>
    <xf numFmtId="0" fontId="13" fillId="0" borderId="0" xfId="0" applyFont="1" applyAlignment="1">
      <alignment horizontal="center" vertical="center" wrapText="1"/>
    </xf>
    <xf numFmtId="0" fontId="13" fillId="0" borderId="507" xfId="0" applyFont="1" applyBorder="1" applyAlignment="1">
      <alignment horizontal="center" vertical="center" wrapText="1"/>
    </xf>
    <xf numFmtId="0" fontId="13" fillId="0" borderId="407"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08" xfId="0" applyFont="1" applyBorder="1" applyAlignment="1">
      <alignment horizontal="center" vertical="center" wrapText="1"/>
    </xf>
    <xf numFmtId="0" fontId="3" fillId="0" borderId="38" xfId="0" applyFont="1" applyBorder="1" applyAlignment="1">
      <alignment horizontal="left" vertical="center"/>
    </xf>
    <xf numFmtId="0" fontId="1" fillId="0" borderId="139" xfId="0" applyFont="1" applyBorder="1"/>
    <xf numFmtId="0" fontId="1" fillId="0" borderId="142" xfId="0" applyFont="1" applyBorder="1"/>
    <xf numFmtId="0" fontId="1" fillId="0" borderId="463" xfId="0" applyFont="1" applyBorder="1"/>
    <xf numFmtId="0" fontId="1" fillId="0" borderId="464" xfId="0" applyFont="1" applyBorder="1"/>
    <xf numFmtId="0" fontId="1" fillId="0" borderId="465" xfId="0" applyFont="1" applyBorder="1"/>
    <xf numFmtId="0" fontId="3" fillId="0" borderId="468" xfId="0" applyFont="1" applyBorder="1" applyAlignment="1">
      <alignment vertical="center" shrinkToFit="1"/>
    </xf>
    <xf numFmtId="0" fontId="3" fillId="0" borderId="469" xfId="0" applyFont="1" applyBorder="1" applyAlignment="1">
      <alignment vertical="center" shrinkToFit="1"/>
    </xf>
    <xf numFmtId="0" fontId="3" fillId="0" borderId="182" xfId="0" applyFont="1" applyBorder="1" applyAlignment="1">
      <alignment horizontal="left" vertical="center"/>
    </xf>
    <xf numFmtId="0" fontId="3" fillId="0" borderId="22" xfId="0" applyFont="1" applyBorder="1" applyAlignment="1">
      <alignment horizontal="left" vertical="center"/>
    </xf>
    <xf numFmtId="0" fontId="3" fillId="0" borderId="183" xfId="0" applyFont="1" applyBorder="1" applyAlignment="1">
      <alignment horizontal="left" vertical="center"/>
    </xf>
    <xf numFmtId="0" fontId="131" fillId="0" borderId="466" xfId="0" applyFont="1" applyBorder="1" applyAlignment="1">
      <alignment horizontal="left" vertical="center" wrapText="1"/>
    </xf>
    <xf numFmtId="0" fontId="0" fillId="0" borderId="0" xfId="0" applyAlignment="1">
      <alignment wrapText="1"/>
    </xf>
    <xf numFmtId="0" fontId="0" fillId="0" borderId="466" xfId="0" applyBorder="1" applyAlignment="1">
      <alignment wrapText="1"/>
    </xf>
    <xf numFmtId="0" fontId="0" fillId="0" borderId="0" xfId="0" applyAlignment="1">
      <alignment horizontal="left" vertical="center" wrapText="1"/>
    </xf>
    <xf numFmtId="0" fontId="19" fillId="0" borderId="178"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181" xfId="2" applyFont="1" applyBorder="1" applyAlignment="1">
      <alignment horizontal="center" vertical="center" wrapText="1"/>
    </xf>
    <xf numFmtId="0" fontId="19" fillId="0" borderId="179" xfId="2" applyFont="1" applyBorder="1" applyAlignment="1">
      <alignment horizontal="center" vertical="center" wrapText="1"/>
    </xf>
    <xf numFmtId="0" fontId="19" fillId="0" borderId="0" xfId="2" applyFont="1" applyAlignment="1">
      <alignment horizontal="center" vertical="center" wrapText="1"/>
    </xf>
    <xf numFmtId="0" fontId="19" fillId="0" borderId="40" xfId="2" applyFont="1" applyBorder="1" applyAlignment="1">
      <alignment horizontal="center" vertical="center" wrapText="1"/>
    </xf>
    <xf numFmtId="0" fontId="19" fillId="0" borderId="407" xfId="2" applyFont="1" applyBorder="1" applyAlignment="1">
      <alignment horizontal="center" vertical="center" wrapText="1"/>
    </xf>
    <xf numFmtId="0" fontId="19" fillId="0" borderId="22" xfId="2" applyFont="1" applyBorder="1" applyAlignment="1">
      <alignment horizontal="center" vertical="center" wrapText="1"/>
    </xf>
    <xf numFmtId="0" fontId="19" fillId="0" borderId="183" xfId="2" applyFont="1" applyBorder="1" applyAlignment="1">
      <alignment horizontal="center" vertical="center" wrapText="1"/>
    </xf>
    <xf numFmtId="0" fontId="4" fillId="0" borderId="181" xfId="2" applyFont="1" applyBorder="1" applyAlignment="1">
      <alignment horizontal="center" vertical="center" wrapText="1"/>
    </xf>
    <xf numFmtId="0" fontId="4" fillId="0" borderId="0" xfId="2" applyFont="1" applyAlignment="1">
      <alignment horizontal="center" vertical="center" wrapText="1"/>
    </xf>
    <xf numFmtId="0" fontId="4" fillId="0" borderId="40"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183" xfId="2" applyFont="1" applyBorder="1" applyAlignment="1">
      <alignment horizontal="center" vertical="center" wrapText="1"/>
    </xf>
    <xf numFmtId="177" fontId="105" fillId="0" borderId="178" xfId="2" applyNumberFormat="1" applyFont="1" applyBorder="1" applyAlignment="1">
      <alignment horizontal="right" vertical="center"/>
    </xf>
    <xf numFmtId="177" fontId="105" fillId="0" borderId="46" xfId="2" applyNumberFormat="1" applyFont="1" applyBorder="1" applyAlignment="1">
      <alignment horizontal="right" vertical="center"/>
    </xf>
    <xf numFmtId="177" fontId="105" fillId="0" borderId="179" xfId="2" applyNumberFormat="1" applyFont="1" applyBorder="1" applyAlignment="1">
      <alignment horizontal="right" vertical="center"/>
    </xf>
    <xf numFmtId="177" fontId="105" fillId="0" borderId="0" xfId="2" applyNumberFormat="1" applyFont="1" applyAlignment="1">
      <alignment horizontal="right" vertical="center"/>
    </xf>
    <xf numFmtId="0" fontId="4" fillId="0" borderId="0" xfId="2" applyFont="1" applyAlignment="1">
      <alignment horizontal="center" wrapText="1"/>
    </xf>
    <xf numFmtId="0" fontId="4" fillId="0" borderId="40" xfId="2" applyFont="1" applyBorder="1" applyAlignment="1">
      <alignment horizontal="center" wrapText="1"/>
    </xf>
    <xf numFmtId="0" fontId="3" fillId="0" borderId="407" xfId="2" applyFont="1" applyBorder="1" applyAlignment="1">
      <alignment horizontal="center" vertical="center"/>
    </xf>
    <xf numFmtId="0" fontId="3" fillId="0" borderId="22" xfId="2" applyFont="1" applyBorder="1" applyAlignment="1">
      <alignment horizontal="center" vertical="center"/>
    </xf>
    <xf numFmtId="0" fontId="4" fillId="0" borderId="46" xfId="2" applyFont="1" applyBorder="1" applyAlignment="1">
      <alignment horizontal="left" vertical="center" wrapText="1"/>
    </xf>
    <xf numFmtId="0" fontId="0" fillId="0" borderId="46" xfId="0" applyBorder="1" applyAlignment="1">
      <alignment horizontal="left" vertical="center" wrapText="1"/>
    </xf>
    <xf numFmtId="0" fontId="3" fillId="0" borderId="408" xfId="0" applyFont="1" applyBorder="1" applyAlignment="1">
      <alignment horizontal="left" vertical="center"/>
    </xf>
    <xf numFmtId="0" fontId="3" fillId="0" borderId="182"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408" xfId="0" applyFont="1" applyBorder="1" applyAlignment="1">
      <alignment horizontal="left" vertical="center" shrinkToFit="1"/>
    </xf>
    <xf numFmtId="0" fontId="3" fillId="0" borderId="182" xfId="2" applyFont="1" applyBorder="1" applyAlignment="1">
      <alignment horizontal="left" vertical="center" shrinkToFit="1"/>
    </xf>
    <xf numFmtId="0" fontId="3" fillId="0" borderId="22" xfId="2" applyFont="1" applyBorder="1" applyAlignment="1">
      <alignment horizontal="left" vertical="center" shrinkToFit="1"/>
    </xf>
    <xf numFmtId="0" fontId="19" fillId="0" borderId="0" xfId="0" applyFont="1" applyAlignment="1">
      <alignment horizontal="center" vertical="top" textRotation="255" wrapText="1"/>
    </xf>
    <xf numFmtId="0" fontId="131" fillId="0" borderId="512" xfId="0" applyFont="1" applyBorder="1" applyAlignment="1">
      <alignment horizontal="left" vertical="center" wrapText="1"/>
    </xf>
    <xf numFmtId="0" fontId="0" fillId="0" borderId="513" xfId="0" applyBorder="1" applyAlignment="1">
      <alignment vertical="center"/>
    </xf>
    <xf numFmtId="0" fontId="0" fillId="0" borderId="466" xfId="0" applyBorder="1" applyAlignment="1">
      <alignment vertical="center"/>
    </xf>
    <xf numFmtId="0" fontId="0" fillId="0" borderId="0" xfId="0" applyAlignment="1">
      <alignment vertical="center"/>
    </xf>
    <xf numFmtId="0" fontId="4" fillId="0" borderId="0" xfId="2" applyFont="1" applyAlignment="1">
      <alignment horizontal="left" vertical="center" wrapText="1"/>
    </xf>
    <xf numFmtId="177" fontId="23" fillId="0" borderId="178" xfId="2" applyNumberFormat="1" applyFont="1" applyBorder="1" applyAlignment="1">
      <alignment horizontal="right"/>
    </xf>
    <xf numFmtId="177" fontId="23" fillId="0" borderId="46" xfId="2" applyNumberFormat="1" applyFont="1" applyBorder="1" applyAlignment="1">
      <alignment horizontal="right"/>
    </xf>
    <xf numFmtId="177" fontId="23" fillId="0" borderId="179" xfId="2" applyNumberFormat="1" applyFont="1" applyBorder="1" applyAlignment="1">
      <alignment horizontal="right"/>
    </xf>
    <xf numFmtId="177" fontId="23" fillId="0" borderId="0" xfId="2" applyNumberFormat="1" applyFont="1" applyAlignment="1">
      <alignment horizontal="right"/>
    </xf>
    <xf numFmtId="179" fontId="18" fillId="0" borderId="148" xfId="0" applyNumberFormat="1" applyFont="1" applyBorder="1" applyAlignment="1">
      <alignment horizontal="center" vertical="center"/>
    </xf>
    <xf numFmtId="179" fontId="18" fillId="0" borderId="19" xfId="0" applyNumberFormat="1" applyFont="1" applyBorder="1" applyAlignment="1">
      <alignment horizontal="center" vertical="center"/>
    </xf>
    <xf numFmtId="179" fontId="18" fillId="0" borderId="149" xfId="0" applyNumberFormat="1" applyFont="1" applyBorder="1" applyAlignment="1">
      <alignment horizontal="center" vertical="center"/>
    </xf>
    <xf numFmtId="0" fontId="6" fillId="0" borderId="0" xfId="0" applyFont="1" applyAlignment="1">
      <alignment horizontal="center" vertical="center" wrapText="1"/>
    </xf>
    <xf numFmtId="184" fontId="19" fillId="0" borderId="148" xfId="0" applyNumberFormat="1" applyFont="1" applyBorder="1" applyAlignment="1">
      <alignment horizontal="center" vertical="center"/>
    </xf>
    <xf numFmtId="184" fontId="19" fillId="0" borderId="19" xfId="0" applyNumberFormat="1" applyFont="1" applyBorder="1" applyAlignment="1">
      <alignment horizontal="center" vertical="center"/>
    </xf>
    <xf numFmtId="184" fontId="19" fillId="0" borderId="151" xfId="0" applyNumberFormat="1" applyFont="1" applyBorder="1" applyAlignment="1">
      <alignment horizontal="center" vertical="center"/>
    </xf>
    <xf numFmtId="0" fontId="40" fillId="0" borderId="19" xfId="0" applyFont="1" applyBorder="1"/>
    <xf numFmtId="0" fontId="40" fillId="0" borderId="149" xfId="0" applyFont="1" applyBorder="1"/>
    <xf numFmtId="0" fontId="6" fillId="0" borderId="9" xfId="0" applyFont="1" applyBorder="1" applyAlignment="1">
      <alignment horizontal="distributed" vertical="center" justifyLastLine="1"/>
    </xf>
    <xf numFmtId="0" fontId="18" fillId="0" borderId="148" xfId="0" applyFont="1" applyBorder="1" applyAlignment="1">
      <alignment horizontal="center" vertical="center"/>
    </xf>
    <xf numFmtId="179" fontId="18" fillId="0" borderId="195" xfId="0" applyNumberFormat="1" applyFont="1" applyBorder="1" applyAlignment="1">
      <alignment horizontal="center" vertical="center"/>
    </xf>
    <xf numFmtId="179" fontId="18" fillId="0" borderId="151" xfId="0" applyNumberFormat="1" applyFont="1" applyBorder="1" applyAlignment="1">
      <alignment horizontal="center" vertical="center"/>
    </xf>
    <xf numFmtId="0" fontId="5" fillId="5" borderId="0" xfId="0" applyFont="1" applyFill="1" applyAlignment="1">
      <alignment horizontal="center" vertical="center"/>
    </xf>
    <xf numFmtId="0" fontId="5" fillId="5" borderId="396" xfId="0" applyFont="1" applyFill="1" applyBorder="1" applyAlignment="1">
      <alignment horizontal="center" vertical="center"/>
    </xf>
    <xf numFmtId="0" fontId="5" fillId="5" borderId="326" xfId="0" applyFont="1" applyFill="1" applyBorder="1" applyAlignment="1">
      <alignment horizontal="center" vertical="center"/>
    </xf>
    <xf numFmtId="0" fontId="5" fillId="5" borderId="387" xfId="0" applyFont="1" applyFill="1" applyBorder="1" applyAlignment="1">
      <alignment horizontal="center" vertical="center"/>
    </xf>
    <xf numFmtId="0" fontId="21" fillId="5" borderId="467" xfId="0" applyFont="1" applyFill="1" applyBorder="1" applyAlignment="1">
      <alignment horizontal="left" vertical="center"/>
    </xf>
    <xf numFmtId="0" fontId="21" fillId="5" borderId="468" xfId="0" applyFont="1" applyFill="1" applyBorder="1" applyAlignment="1">
      <alignment horizontal="left" vertical="center"/>
    </xf>
    <xf numFmtId="0" fontId="21" fillId="5" borderId="352" xfId="0" applyFont="1" applyFill="1" applyBorder="1" applyAlignment="1">
      <alignment horizontal="left" vertical="center"/>
    </xf>
    <xf numFmtId="0" fontId="21" fillId="5" borderId="0" xfId="0" applyFont="1" applyFill="1" applyAlignment="1">
      <alignment horizontal="left" vertical="center"/>
    </xf>
    <xf numFmtId="0" fontId="5" fillId="5" borderId="467" xfId="0" applyFont="1" applyFill="1" applyBorder="1" applyAlignment="1">
      <alignment horizontal="center" vertical="center"/>
    </xf>
    <xf numFmtId="0" fontId="5" fillId="5" borderId="468" xfId="0" applyFont="1" applyFill="1" applyBorder="1" applyAlignment="1">
      <alignment horizontal="center" vertical="center"/>
    </xf>
    <xf numFmtId="0" fontId="5" fillId="5" borderId="469" xfId="0" applyFont="1" applyFill="1" applyBorder="1" applyAlignment="1">
      <alignment horizontal="center" vertical="center"/>
    </xf>
    <xf numFmtId="0" fontId="5" fillId="5" borderId="352" xfId="0" applyFont="1" applyFill="1" applyBorder="1" applyAlignment="1">
      <alignment horizontal="center" vertical="center"/>
    </xf>
    <xf numFmtId="0" fontId="5" fillId="5" borderId="354"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138" xfId="0" applyFont="1" applyFill="1" applyBorder="1" applyAlignment="1">
      <alignment horizontal="center" vertical="center"/>
    </xf>
    <xf numFmtId="0" fontId="3" fillId="5" borderId="139" xfId="0" applyFont="1" applyFill="1" applyBorder="1" applyAlignment="1">
      <alignment horizontal="center" vertical="center"/>
    </xf>
    <xf numFmtId="0" fontId="3" fillId="5" borderId="140" xfId="0" applyFont="1" applyFill="1" applyBorder="1" applyAlignment="1">
      <alignment horizontal="center" vertical="center"/>
    </xf>
    <xf numFmtId="0" fontId="3" fillId="5" borderId="141" xfId="0" applyFont="1" applyFill="1" applyBorder="1" applyAlignment="1">
      <alignment horizontal="center" vertical="center"/>
    </xf>
    <xf numFmtId="0" fontId="3" fillId="5" borderId="142" xfId="0" applyFont="1" applyFill="1" applyBorder="1" applyAlignment="1">
      <alignment horizontal="center" vertical="center"/>
    </xf>
    <xf numFmtId="0" fontId="3" fillId="5" borderId="143" xfId="0" applyFont="1" applyFill="1" applyBorder="1" applyAlignment="1">
      <alignment horizontal="center" vertical="center"/>
    </xf>
    <xf numFmtId="0" fontId="3" fillId="5" borderId="144" xfId="0" applyFont="1" applyFill="1" applyBorder="1" applyAlignment="1">
      <alignment horizontal="center" vertical="center"/>
    </xf>
    <xf numFmtId="0" fontId="3" fillId="5" borderId="39" xfId="0" applyFont="1" applyFill="1" applyBorder="1" applyAlignment="1">
      <alignment horizontal="center" vertical="center"/>
    </xf>
    <xf numFmtId="185" fontId="15" fillId="5" borderId="352" xfId="0" applyNumberFormat="1" applyFont="1" applyFill="1" applyBorder="1" applyAlignment="1">
      <alignment horizontal="right" vertical="center"/>
    </xf>
    <xf numFmtId="185" fontId="15" fillId="5" borderId="0" xfId="0" applyNumberFormat="1" applyFont="1" applyFill="1" applyAlignment="1">
      <alignment horizontal="right" vertical="center"/>
    </xf>
    <xf numFmtId="185" fontId="15" fillId="5" borderId="354" xfId="0" applyNumberFormat="1" applyFont="1" applyFill="1" applyBorder="1" applyAlignment="1">
      <alignment horizontal="right" vertical="center"/>
    </xf>
    <xf numFmtId="185" fontId="15" fillId="5" borderId="326" xfId="0" applyNumberFormat="1" applyFont="1" applyFill="1" applyBorder="1" applyAlignment="1">
      <alignment horizontal="right" vertical="center"/>
    </xf>
    <xf numFmtId="195" fontId="15" fillId="5" borderId="352" xfId="0" applyNumberFormat="1" applyFont="1" applyFill="1" applyBorder="1" applyAlignment="1">
      <alignment horizontal="right" vertical="center" shrinkToFit="1"/>
    </xf>
    <xf numFmtId="195" fontId="15" fillId="5" borderId="0" xfId="0" applyNumberFormat="1" applyFont="1" applyFill="1" applyAlignment="1">
      <alignment horizontal="right" vertical="center" shrinkToFit="1"/>
    </xf>
    <xf numFmtId="195" fontId="15" fillId="5" borderId="354" xfId="0" applyNumberFormat="1" applyFont="1" applyFill="1" applyBorder="1" applyAlignment="1">
      <alignment horizontal="right" vertical="center" shrinkToFit="1"/>
    </xf>
    <xf numFmtId="195" fontId="15" fillId="5" borderId="326" xfId="0" applyNumberFormat="1" applyFont="1" applyFill="1" applyBorder="1" applyAlignment="1">
      <alignment horizontal="right" vertical="center" shrinkToFit="1"/>
    </xf>
    <xf numFmtId="0" fontId="21" fillId="5" borderId="467" xfId="0" applyFont="1" applyFill="1" applyBorder="1" applyAlignment="1">
      <alignment horizontal="center" vertical="center"/>
    </xf>
    <xf numFmtId="0" fontId="21" fillId="5" borderId="468" xfId="0" applyFont="1" applyFill="1" applyBorder="1" applyAlignment="1">
      <alignment horizontal="center" vertical="center"/>
    </xf>
    <xf numFmtId="0" fontId="21" fillId="5" borderId="352" xfId="0" applyFont="1" applyFill="1" applyBorder="1" applyAlignment="1">
      <alignment horizontal="center" vertical="center"/>
    </xf>
    <xf numFmtId="0" fontId="21" fillId="5" borderId="0" xfId="0" applyFont="1" applyFill="1" applyAlignment="1">
      <alignment horizontal="center" vertical="center"/>
    </xf>
    <xf numFmtId="0" fontId="21" fillId="5" borderId="468" xfId="0" applyFont="1" applyFill="1" applyBorder="1" applyAlignment="1">
      <alignment horizontal="right" vertical="center"/>
    </xf>
    <xf numFmtId="0" fontId="21" fillId="5" borderId="469" xfId="0" applyFont="1" applyFill="1" applyBorder="1" applyAlignment="1">
      <alignment horizontal="right" vertical="center"/>
    </xf>
    <xf numFmtId="0" fontId="21" fillId="5" borderId="0" xfId="0" applyFont="1" applyFill="1" applyAlignment="1">
      <alignment horizontal="right" vertical="center"/>
    </xf>
    <xf numFmtId="0" fontId="21" fillId="5" borderId="396" xfId="0" applyFont="1" applyFill="1" applyBorder="1" applyAlignment="1">
      <alignment horizontal="right" vertical="center"/>
    </xf>
    <xf numFmtId="0" fontId="15" fillId="5" borderId="352" xfId="0" applyFont="1" applyFill="1" applyBorder="1" applyAlignment="1">
      <alignment horizontal="center" vertical="center"/>
    </xf>
    <xf numFmtId="0" fontId="15" fillId="5" borderId="0" xfId="0" applyFont="1" applyFill="1" applyAlignment="1">
      <alignment horizontal="center" vertical="center"/>
    </xf>
    <xf numFmtId="0" fontId="15" fillId="5" borderId="396" xfId="0" applyFont="1" applyFill="1" applyBorder="1" applyAlignment="1">
      <alignment horizontal="center" vertical="center"/>
    </xf>
    <xf numFmtId="0" fontId="15" fillId="5" borderId="354" xfId="0" applyFont="1" applyFill="1" applyBorder="1" applyAlignment="1">
      <alignment horizontal="center" vertical="center"/>
    </xf>
    <xf numFmtId="0" fontId="15" fillId="5" borderId="326" xfId="0" applyFont="1" applyFill="1" applyBorder="1" applyAlignment="1">
      <alignment horizontal="center" vertical="center"/>
    </xf>
    <xf numFmtId="0" fontId="15" fillId="5" borderId="387" xfId="0" applyFont="1" applyFill="1" applyBorder="1" applyAlignment="1">
      <alignment horizontal="center" vertical="center"/>
    </xf>
    <xf numFmtId="0" fontId="21" fillId="4" borderId="467" xfId="0" applyFont="1" applyFill="1" applyBorder="1" applyAlignment="1">
      <alignment horizontal="left" vertical="center" wrapText="1"/>
    </xf>
    <xf numFmtId="0" fontId="21" fillId="4" borderId="468" xfId="0" applyFont="1" applyFill="1" applyBorder="1" applyAlignment="1">
      <alignment horizontal="left" vertical="center" wrapText="1"/>
    </xf>
    <xf numFmtId="0" fontId="21" fillId="4" borderId="469" xfId="0" applyFont="1" applyFill="1" applyBorder="1" applyAlignment="1">
      <alignment horizontal="left" vertical="center" wrapText="1"/>
    </xf>
    <xf numFmtId="0" fontId="21" fillId="4" borderId="352" xfId="0" applyFont="1" applyFill="1" applyBorder="1" applyAlignment="1">
      <alignment horizontal="left" vertical="center" wrapText="1"/>
    </xf>
    <xf numFmtId="0" fontId="21" fillId="4" borderId="0" xfId="0" applyFont="1" applyFill="1" applyAlignment="1">
      <alignment horizontal="left" vertical="center" wrapText="1"/>
    </xf>
    <xf numFmtId="0" fontId="21" fillId="4" borderId="396" xfId="0" applyFont="1" applyFill="1" applyBorder="1" applyAlignment="1">
      <alignment horizontal="left" vertical="center" wrapText="1"/>
    </xf>
    <xf numFmtId="0" fontId="21" fillId="4" borderId="354" xfId="0" applyFont="1" applyFill="1" applyBorder="1" applyAlignment="1">
      <alignment horizontal="left" vertical="center" wrapText="1"/>
    </xf>
    <xf numFmtId="0" fontId="21" fillId="4" borderId="326" xfId="0" applyFont="1" applyFill="1" applyBorder="1" applyAlignment="1">
      <alignment horizontal="left" vertical="center" wrapText="1"/>
    </xf>
    <xf numFmtId="0" fontId="21" fillId="4" borderId="387" xfId="0" applyFont="1" applyFill="1" applyBorder="1" applyAlignment="1">
      <alignment horizontal="left" vertical="center" wrapText="1"/>
    </xf>
    <xf numFmtId="0" fontId="5" fillId="4" borderId="467" xfId="0" applyFont="1" applyFill="1" applyBorder="1" applyAlignment="1">
      <alignment horizontal="left" vertical="top"/>
    </xf>
    <xf numFmtId="0" fontId="5" fillId="4" borderId="468" xfId="0" applyFont="1" applyFill="1" applyBorder="1" applyAlignment="1">
      <alignment horizontal="left" vertical="top"/>
    </xf>
    <xf numFmtId="0" fontId="5" fillId="4" borderId="469" xfId="0" applyFont="1" applyFill="1" applyBorder="1" applyAlignment="1">
      <alignment horizontal="left" vertical="top"/>
    </xf>
    <xf numFmtId="0" fontId="5" fillId="4" borderId="352" xfId="0" applyFont="1" applyFill="1" applyBorder="1" applyAlignment="1">
      <alignment horizontal="left" vertical="top"/>
    </xf>
    <xf numFmtId="0" fontId="5" fillId="4" borderId="0" xfId="0" applyFont="1" applyFill="1" applyAlignment="1">
      <alignment horizontal="left" vertical="top"/>
    </xf>
    <xf numFmtId="0" fontId="5" fillId="4" borderId="396" xfId="0" applyFont="1" applyFill="1" applyBorder="1" applyAlignment="1">
      <alignment horizontal="left" vertical="top"/>
    </xf>
    <xf numFmtId="2" fontId="15" fillId="5" borderId="352" xfId="0" applyNumberFormat="1" applyFont="1" applyFill="1" applyBorder="1" applyAlignment="1">
      <alignment horizontal="center" vertical="center"/>
    </xf>
    <xf numFmtId="0" fontId="16" fillId="0" borderId="0" xfId="0" applyFont="1" applyAlignment="1">
      <alignment horizontal="center"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3" fillId="4" borderId="3" xfId="0" applyFont="1" applyFill="1" applyBorder="1" applyAlignment="1">
      <alignment horizontal="center" vertical="distributed" textRotation="255"/>
    </xf>
    <xf numFmtId="0" fontId="3" fillId="4" borderId="0" xfId="0" applyFont="1" applyFill="1" applyAlignment="1">
      <alignment horizontal="center" vertical="distributed" textRotation="255"/>
    </xf>
    <xf numFmtId="0" fontId="3" fillId="4" borderId="4" xfId="0" applyFont="1" applyFill="1" applyBorder="1" applyAlignment="1">
      <alignment horizontal="center" vertical="distributed" textRotation="255"/>
    </xf>
    <xf numFmtId="0" fontId="3" fillId="0" borderId="3" xfId="0" applyFont="1" applyBorder="1" applyAlignment="1">
      <alignment horizontal="center" vertical="distributed" textRotation="255"/>
    </xf>
    <xf numFmtId="0" fontId="3" fillId="0" borderId="0" xfId="0" applyFont="1" applyAlignment="1">
      <alignment horizontal="center" vertical="distributed" textRotation="255"/>
    </xf>
    <xf numFmtId="0" fontId="3" fillId="0" borderId="4" xfId="0" applyFont="1" applyBorder="1" applyAlignment="1">
      <alignment horizontal="center" vertical="distributed" textRotation="255"/>
    </xf>
    <xf numFmtId="0" fontId="3" fillId="0" borderId="5" xfId="0" applyFont="1" applyBorder="1" applyAlignment="1">
      <alignment horizontal="center" vertical="distributed" textRotation="255"/>
    </xf>
    <xf numFmtId="0" fontId="3" fillId="0" borderId="8" xfId="0" applyFont="1" applyBorder="1" applyAlignment="1">
      <alignment horizontal="center" vertical="distributed" textRotation="255"/>
    </xf>
    <xf numFmtId="0" fontId="3" fillId="0" borderId="6" xfId="0" applyFont="1" applyBorder="1" applyAlignment="1">
      <alignment horizontal="center" vertical="distributed" textRotation="255"/>
    </xf>
    <xf numFmtId="0" fontId="5" fillId="5" borderId="471" xfId="0" applyFont="1" applyFill="1" applyBorder="1" applyAlignment="1">
      <alignment horizontal="center" vertical="center"/>
    </xf>
    <xf numFmtId="0" fontId="5" fillId="5" borderId="472" xfId="0" applyFont="1" applyFill="1" applyBorder="1" applyAlignment="1">
      <alignment horizontal="center" vertical="center"/>
    </xf>
    <xf numFmtId="0" fontId="5" fillId="5" borderId="473" xfId="0" applyFont="1" applyFill="1" applyBorder="1" applyAlignment="1">
      <alignment horizontal="center" vertical="center"/>
    </xf>
    <xf numFmtId="182" fontId="13" fillId="4" borderId="368" xfId="0" applyNumberFormat="1" applyFont="1" applyFill="1" applyBorder="1" applyAlignment="1">
      <alignment vertical="center"/>
    </xf>
    <xf numFmtId="182" fontId="13" fillId="4" borderId="383" xfId="0" applyNumberFormat="1" applyFont="1" applyFill="1" applyBorder="1" applyAlignment="1">
      <alignment vertical="center"/>
    </xf>
    <xf numFmtId="182" fontId="13" fillId="4" borderId="0" xfId="0" applyNumberFormat="1" applyFont="1" applyFill="1" applyAlignment="1">
      <alignment vertical="center"/>
    </xf>
    <xf numFmtId="182" fontId="13" fillId="4" borderId="369" xfId="0" applyNumberFormat="1" applyFont="1" applyFill="1" applyBorder="1" applyAlignment="1">
      <alignment vertical="center"/>
    </xf>
    <xf numFmtId="182" fontId="13" fillId="4" borderId="326" xfId="0" applyNumberFormat="1" applyFont="1" applyFill="1" applyBorder="1" applyAlignment="1">
      <alignment vertical="center"/>
    </xf>
    <xf numFmtId="182" fontId="13" fillId="4" borderId="387" xfId="0" applyNumberFormat="1" applyFont="1" applyFill="1" applyBorder="1" applyAlignment="1">
      <alignment vertical="center"/>
    </xf>
    <xf numFmtId="0" fontId="21" fillId="4" borderId="388" xfId="0" applyFont="1" applyFill="1" applyBorder="1" applyAlignment="1">
      <alignment horizontal="center" vertical="center"/>
    </xf>
    <xf numFmtId="0" fontId="21" fillId="4" borderId="389" xfId="0" applyFont="1" applyFill="1" applyBorder="1" applyAlignment="1">
      <alignment horizontal="center" vertical="center"/>
    </xf>
    <xf numFmtId="0" fontId="21" fillId="4" borderId="470" xfId="0" applyFont="1" applyFill="1" applyBorder="1" applyAlignment="1">
      <alignment horizontal="center" vertical="center"/>
    </xf>
    <xf numFmtId="190" fontId="13" fillId="0" borderId="0" xfId="0" applyNumberFormat="1" applyFont="1" applyAlignment="1">
      <alignment horizontal="distributed" vertical="center"/>
    </xf>
    <xf numFmtId="0" fontId="3" fillId="0" borderId="0" xfId="0" applyFont="1" applyAlignment="1">
      <alignment horizontal="center" vertical="center" wrapText="1"/>
    </xf>
    <xf numFmtId="185" fontId="13" fillId="0" borderId="0" xfId="0" applyNumberFormat="1" applyFont="1" applyAlignment="1">
      <alignment horizontal="right" vertical="center"/>
    </xf>
    <xf numFmtId="0" fontId="3" fillId="0" borderId="0" xfId="0" applyFont="1" applyAlignment="1">
      <alignment horizontal="center"/>
    </xf>
    <xf numFmtId="0" fontId="18" fillId="0" borderId="126" xfId="0" applyFont="1" applyBorder="1" applyAlignment="1">
      <alignment horizontal="center" vertical="center"/>
    </xf>
    <xf numFmtId="0" fontId="34" fillId="6" borderId="128" xfId="0" applyFont="1" applyFill="1" applyBorder="1" applyAlignment="1" applyProtection="1">
      <alignment horizontal="center" vertical="center"/>
      <protection locked="0"/>
    </xf>
    <xf numFmtId="0" fontId="34" fillId="6" borderId="129" xfId="0" applyFont="1" applyFill="1" applyBorder="1" applyAlignment="1" applyProtection="1">
      <alignment horizontal="center" vertical="center"/>
      <protection locked="0"/>
    </xf>
    <xf numFmtId="0" fontId="34" fillId="6" borderId="130"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4" fillId="6" borderId="132" xfId="0" applyFont="1" applyFill="1" applyBorder="1" applyAlignment="1" applyProtection="1">
      <alignment horizontal="center" vertical="center"/>
      <protection locked="0"/>
    </xf>
    <xf numFmtId="0" fontId="34" fillId="6" borderId="133" xfId="0" applyFont="1" applyFill="1" applyBorder="1" applyAlignment="1" applyProtection="1">
      <alignment horizontal="center" vertical="center"/>
      <protection locked="0"/>
    </xf>
    <xf numFmtId="0" fontId="34" fillId="6" borderId="134" xfId="0" applyFont="1" applyFill="1" applyBorder="1" applyAlignment="1" applyProtection="1">
      <alignment horizontal="center" vertical="center"/>
      <protection locked="0"/>
    </xf>
    <xf numFmtId="0" fontId="34" fillId="6" borderId="135" xfId="0" applyFont="1" applyFill="1" applyBorder="1" applyAlignment="1" applyProtection="1">
      <alignment horizontal="center" vertical="center"/>
      <protection locked="0"/>
    </xf>
    <xf numFmtId="0" fontId="34" fillId="6" borderId="136" xfId="0" applyFont="1" applyFill="1" applyBorder="1" applyAlignment="1" applyProtection="1">
      <alignment horizontal="center" vertical="center"/>
      <protection locked="0"/>
    </xf>
    <xf numFmtId="0" fontId="26" fillId="0" borderId="19" xfId="0" applyFont="1" applyBorder="1" applyAlignment="1">
      <alignment horizontal="right" vertical="center"/>
    </xf>
    <xf numFmtId="0" fontId="6" fillId="0" borderId="12" xfId="0" applyFont="1" applyBorder="1" applyAlignment="1">
      <alignment horizontal="center" vertical="center" wrapText="1"/>
    </xf>
    <xf numFmtId="0" fontId="6" fillId="0" borderId="0" xfId="0" applyFont="1" applyAlignment="1">
      <alignment horizontal="center" vertical="center"/>
    </xf>
    <xf numFmtId="0" fontId="6" fillId="0" borderId="12" xfId="0" applyFont="1" applyBorder="1" applyAlignment="1">
      <alignment horizontal="center" vertical="center"/>
    </xf>
    <xf numFmtId="0" fontId="18" fillId="0" borderId="150" xfId="0" applyFont="1" applyBorder="1" applyAlignment="1">
      <alignment horizontal="center" vertical="center"/>
    </xf>
    <xf numFmtId="0" fontId="6" fillId="0" borderId="9" xfId="0" applyFont="1" applyBorder="1" applyAlignment="1">
      <alignment horizontal="center" vertical="center"/>
    </xf>
    <xf numFmtId="58" fontId="3" fillId="0" borderId="0" xfId="0" applyNumberFormat="1" applyFont="1" applyAlignment="1">
      <alignment horizontal="center" vertical="center"/>
    </xf>
    <xf numFmtId="0" fontId="3" fillId="0" borderId="0" xfId="0" applyFont="1" applyAlignment="1">
      <alignment horizontal="center" vertical="center"/>
    </xf>
    <xf numFmtId="0" fontId="13" fillId="0" borderId="0" xfId="0" applyFont="1" applyAlignment="1">
      <alignment horizontal="distributed" vertical="center"/>
    </xf>
    <xf numFmtId="0" fontId="114" fillId="0" borderId="355" xfId="0" applyFont="1" applyBorder="1" applyAlignment="1">
      <alignment horizontal="center" vertical="distributed" textRotation="255" wrapText="1" justifyLastLine="1"/>
    </xf>
    <xf numFmtId="0" fontId="114" fillId="0" borderId="356" xfId="0" applyFont="1" applyBorder="1" applyAlignment="1">
      <alignment horizontal="center" vertical="distributed" textRotation="255" wrapText="1" justifyLastLine="1"/>
    </xf>
    <xf numFmtId="0" fontId="114" fillId="0" borderId="357" xfId="0" applyFont="1" applyBorder="1" applyAlignment="1">
      <alignment horizontal="center" vertical="distributed" textRotation="255" wrapText="1" justifyLastLine="1"/>
    </xf>
    <xf numFmtId="0" fontId="114" fillId="0" borderId="352" xfId="0" applyFont="1" applyBorder="1" applyAlignment="1">
      <alignment horizontal="center" vertical="distributed" textRotation="255" wrapText="1" justifyLastLine="1"/>
    </xf>
    <xf numFmtId="0" fontId="114" fillId="0" borderId="0" xfId="0" applyFont="1" applyAlignment="1">
      <alignment horizontal="center" vertical="distributed" textRotation="255" wrapText="1" justifyLastLine="1"/>
    </xf>
    <xf numFmtId="0" fontId="114" fillId="0" borderId="353" xfId="0" applyFont="1" applyBorder="1" applyAlignment="1">
      <alignment horizontal="center" vertical="distributed" textRotation="255" wrapText="1" justifyLastLine="1"/>
    </xf>
    <xf numFmtId="0" fontId="114" fillId="0" borderId="354" xfId="0" applyFont="1" applyBorder="1" applyAlignment="1">
      <alignment horizontal="center" vertical="distributed" textRotation="255" wrapText="1" justifyLastLine="1"/>
    </xf>
    <xf numFmtId="0" fontId="114" fillId="0" borderId="326" xfId="0" applyFont="1" applyBorder="1" applyAlignment="1">
      <alignment horizontal="center" vertical="distributed" textRotation="255" wrapText="1" justifyLastLine="1"/>
    </xf>
    <xf numFmtId="0" fontId="114" fillId="0" borderId="338" xfId="0" applyFont="1" applyBorder="1" applyAlignment="1">
      <alignment horizontal="center" vertical="distributed" textRotation="255" wrapText="1" justifyLastLine="1"/>
    </xf>
    <xf numFmtId="0" fontId="7" fillId="0" borderId="12" xfId="0" applyFont="1" applyBorder="1" applyAlignment="1">
      <alignment horizontal="center" vertical="center" wrapText="1"/>
    </xf>
    <xf numFmtId="0" fontId="7" fillId="0" borderId="0" xfId="0" applyFont="1" applyAlignment="1">
      <alignment horizontal="center" vertical="center" wrapText="1"/>
    </xf>
    <xf numFmtId="0" fontId="18" fillId="0" borderId="125" xfId="0" applyFont="1" applyBorder="1" applyAlignment="1">
      <alignment horizontal="center" vertical="center"/>
    </xf>
    <xf numFmtId="0" fontId="0" fillId="0" borderId="9" xfId="0" applyBorder="1"/>
    <xf numFmtId="0" fontId="0" fillId="0" borderId="15" xfId="0" applyBorder="1"/>
    <xf numFmtId="179" fontId="18" fillId="0" borderId="127" xfId="0" applyNumberFormat="1" applyFont="1" applyBorder="1" applyAlignment="1">
      <alignment horizontal="center" vertical="center"/>
    </xf>
    <xf numFmtId="179" fontId="18" fillId="0" borderId="126" xfId="0" applyNumberFormat="1" applyFont="1" applyBorder="1" applyAlignment="1">
      <alignment horizontal="center" vertical="center"/>
    </xf>
    <xf numFmtId="188" fontId="34" fillId="6" borderId="152" xfId="0" applyNumberFormat="1" applyFont="1" applyFill="1" applyBorder="1" applyAlignment="1" applyProtection="1">
      <alignment horizontal="center" vertical="center"/>
      <protection locked="0"/>
    </xf>
    <xf numFmtId="188" fontId="34" fillId="6" borderId="153" xfId="0" applyNumberFormat="1" applyFont="1" applyFill="1" applyBorder="1" applyAlignment="1" applyProtection="1">
      <alignment horizontal="center" vertical="center"/>
      <protection locked="0"/>
    </xf>
    <xf numFmtId="188" fontId="34" fillId="6" borderId="154" xfId="0" applyNumberFormat="1" applyFont="1" applyFill="1" applyBorder="1" applyAlignment="1" applyProtection="1">
      <alignment horizontal="center" vertical="center"/>
      <protection locked="0"/>
    </xf>
    <xf numFmtId="188" fontId="34" fillId="6" borderId="155" xfId="0" applyNumberFormat="1" applyFont="1" applyFill="1" applyBorder="1" applyAlignment="1" applyProtection="1">
      <alignment horizontal="center" vertical="center"/>
      <protection locked="0"/>
    </xf>
    <xf numFmtId="188" fontId="34" fillId="6" borderId="0" xfId="0" applyNumberFormat="1" applyFont="1" applyFill="1" applyAlignment="1" applyProtection="1">
      <alignment horizontal="center" vertical="center"/>
      <protection locked="0"/>
    </xf>
    <xf numFmtId="188" fontId="34" fillId="6" borderId="156" xfId="0" applyNumberFormat="1" applyFont="1" applyFill="1" applyBorder="1" applyAlignment="1" applyProtection="1">
      <alignment horizontal="center" vertical="center"/>
      <protection locked="0"/>
    </xf>
    <xf numFmtId="188" fontId="34" fillId="6" borderId="157" xfId="0" applyNumberFormat="1" applyFont="1" applyFill="1" applyBorder="1" applyAlignment="1" applyProtection="1">
      <alignment horizontal="center" vertical="center"/>
      <protection locked="0"/>
    </xf>
    <xf numFmtId="188" fontId="34" fillId="6" borderId="158" xfId="0" applyNumberFormat="1" applyFont="1" applyFill="1" applyBorder="1" applyAlignment="1" applyProtection="1">
      <alignment horizontal="center" vertical="center"/>
      <protection locked="0"/>
    </xf>
    <xf numFmtId="188" fontId="34" fillId="6" borderId="159" xfId="0" applyNumberFormat="1" applyFont="1" applyFill="1" applyBorder="1" applyAlignment="1" applyProtection="1">
      <alignment horizontal="center" vertical="center"/>
      <protection locked="0"/>
    </xf>
    <xf numFmtId="0" fontId="18" fillId="0" borderId="127" xfId="0" applyFont="1" applyBorder="1" applyAlignment="1">
      <alignment horizontal="center" vertical="center"/>
    </xf>
    <xf numFmtId="0" fontId="12" fillId="0" borderId="10"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19" fillId="0" borderId="123" xfId="0" applyFont="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124" xfId="0" applyFont="1" applyBorder="1" applyAlignment="1">
      <alignment horizontal="center" vertical="center"/>
    </xf>
    <xf numFmtId="0" fontId="19" fillId="0" borderId="0" xfId="0" applyFont="1" applyAlignment="1">
      <alignment horizontal="center" vertical="center"/>
    </xf>
    <xf numFmtId="0" fontId="19" fillId="0" borderId="13" xfId="0" applyFont="1" applyBorder="1" applyAlignment="1">
      <alignment horizontal="center" vertical="center"/>
    </xf>
    <xf numFmtId="0" fontId="19" fillId="0" borderId="125" xfId="0" applyFont="1" applyBorder="1" applyAlignment="1">
      <alignment horizontal="center" vertical="center"/>
    </xf>
    <xf numFmtId="0" fontId="19" fillId="0" borderId="9" xfId="0" applyFont="1" applyBorder="1" applyAlignment="1">
      <alignment horizontal="center" vertical="center"/>
    </xf>
    <xf numFmtId="0" fontId="19" fillId="0" borderId="15" xfId="0" applyFont="1" applyBorder="1" applyAlignment="1">
      <alignment horizontal="center" vertical="center"/>
    </xf>
    <xf numFmtId="38" fontId="18" fillId="0" borderId="123" xfId="0" applyNumberFormat="1" applyFont="1" applyBorder="1" applyAlignment="1">
      <alignment horizontal="center" vertical="center"/>
    </xf>
    <xf numFmtId="0" fontId="18" fillId="0" borderId="10" xfId="0" applyFont="1" applyBorder="1" applyAlignment="1">
      <alignment horizontal="center" vertical="center"/>
    </xf>
    <xf numFmtId="0" fontId="18" fillId="0" borderId="145" xfId="0" applyFont="1" applyBorder="1" applyAlignment="1">
      <alignment horizontal="center" vertical="center"/>
    </xf>
    <xf numFmtId="0" fontId="18" fillId="0" borderId="124"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0" fontId="18" fillId="0" borderId="9" xfId="0" applyFont="1" applyBorder="1" applyAlignment="1">
      <alignment horizontal="center" vertical="center"/>
    </xf>
    <xf numFmtId="0" fontId="18" fillId="0" borderId="147" xfId="0" applyFont="1" applyBorder="1" applyAlignment="1">
      <alignment horizontal="center" vertical="center"/>
    </xf>
    <xf numFmtId="0" fontId="6" fillId="0" borderId="18"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38" fontId="18" fillId="0" borderId="149" xfId="0" applyNumberFormat="1" applyFont="1" applyBorder="1" applyAlignment="1">
      <alignment horizontal="center" vertical="center"/>
    </xf>
    <xf numFmtId="0" fontId="18" fillId="0" borderId="149" xfId="0" applyFont="1" applyBorder="1" applyAlignment="1">
      <alignment horizontal="center" vertical="center"/>
    </xf>
    <xf numFmtId="38" fontId="18" fillId="2" borderId="123" xfId="0" applyNumberFormat="1" applyFont="1" applyFill="1" applyBorder="1" applyAlignment="1">
      <alignment horizontal="center" vertical="center"/>
    </xf>
    <xf numFmtId="0" fontId="18" fillId="2" borderId="10" xfId="0" applyFont="1" applyFill="1" applyBorder="1" applyAlignment="1">
      <alignment horizontal="center" vertical="center"/>
    </xf>
    <xf numFmtId="0" fontId="18" fillId="2" borderId="145" xfId="0" applyFont="1" applyFill="1" applyBorder="1" applyAlignment="1">
      <alignment horizontal="center" vertical="center"/>
    </xf>
    <xf numFmtId="0" fontId="18" fillId="2" borderId="124" xfId="0" applyFont="1" applyFill="1" applyBorder="1" applyAlignment="1">
      <alignment horizontal="center" vertical="center"/>
    </xf>
    <xf numFmtId="0" fontId="18" fillId="2" borderId="0" xfId="0" applyFont="1" applyFill="1" applyAlignment="1">
      <alignment horizontal="center" vertical="center"/>
    </xf>
    <xf numFmtId="0" fontId="18" fillId="2" borderId="146" xfId="0" applyFont="1" applyFill="1" applyBorder="1" applyAlignment="1">
      <alignment horizontal="center" vertical="center"/>
    </xf>
    <xf numFmtId="0" fontId="18" fillId="2" borderId="125"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47" xfId="0" applyFont="1" applyFill="1" applyBorder="1" applyAlignment="1">
      <alignment horizontal="center" vertical="center"/>
    </xf>
    <xf numFmtId="0" fontId="8" fillId="0" borderId="123" xfId="0" applyFont="1" applyBorder="1" applyAlignment="1">
      <alignment horizontal="right" vertical="center"/>
    </xf>
    <xf numFmtId="0" fontId="8" fillId="0" borderId="10" xfId="0" applyFont="1" applyBorder="1" applyAlignment="1">
      <alignment horizontal="right" vertical="center"/>
    </xf>
    <xf numFmtId="0" fontId="8" fillId="0" borderId="11" xfId="0" applyFont="1" applyBorder="1" applyAlignment="1">
      <alignment horizontal="right" vertical="center"/>
    </xf>
    <xf numFmtId="0" fontId="7" fillId="0" borderId="0" xfId="0" applyFont="1" applyAlignment="1">
      <alignment horizontal="center" vertical="center"/>
    </xf>
    <xf numFmtId="0" fontId="7" fillId="0" borderId="9" xfId="0" applyFont="1" applyBorder="1" applyAlignment="1">
      <alignment horizontal="center" vertical="center"/>
    </xf>
    <xf numFmtId="185" fontId="19" fillId="0" borderId="12" xfId="0" applyNumberFormat="1" applyFont="1" applyBorder="1" applyAlignment="1">
      <alignment vertical="center" shrinkToFit="1"/>
    </xf>
    <xf numFmtId="185" fontId="19" fillId="0" borderId="0" xfId="0" applyNumberFormat="1" applyFont="1" applyAlignment="1">
      <alignment vertical="center" shrinkToFit="1"/>
    </xf>
    <xf numFmtId="185" fontId="19" fillId="0" borderId="14" xfId="0" applyNumberFormat="1" applyFont="1" applyBorder="1" applyAlignment="1">
      <alignment vertical="center" shrinkToFit="1"/>
    </xf>
    <xf numFmtId="185" fontId="19" fillId="0" borderId="9" xfId="0" applyNumberFormat="1" applyFont="1" applyBorder="1" applyAlignment="1">
      <alignment vertical="center" shrinkToFit="1"/>
    </xf>
    <xf numFmtId="0" fontId="0" fillId="0" borderId="9" xfId="0" applyBorder="1" applyAlignment="1">
      <alignment vertical="center"/>
    </xf>
    <xf numFmtId="0" fontId="21" fillId="4" borderId="3" xfId="0" applyFont="1" applyFill="1" applyBorder="1" applyAlignment="1">
      <alignment horizontal="distributed" vertical="center" justifyLastLine="1"/>
    </xf>
    <xf numFmtId="0" fontId="16" fillId="4" borderId="0" xfId="0" applyFont="1" applyFill="1" applyAlignment="1">
      <alignment horizontal="distributed" vertical="center" justifyLastLine="1"/>
    </xf>
    <xf numFmtId="0" fontId="16" fillId="4" borderId="4" xfId="0" applyFont="1" applyFill="1" applyBorder="1" applyAlignment="1">
      <alignment horizontal="distributed" vertical="center" justifyLastLine="1"/>
    </xf>
    <xf numFmtId="0" fontId="16" fillId="4" borderId="3" xfId="0" applyFont="1" applyFill="1" applyBorder="1" applyAlignment="1">
      <alignment horizontal="distributed" vertical="center" justifyLastLine="1"/>
    </xf>
    <xf numFmtId="0" fontId="21" fillId="0" borderId="35" xfId="0" applyFont="1" applyBorder="1" applyAlignment="1">
      <alignment horizontal="center" vertical="center"/>
    </xf>
    <xf numFmtId="0" fontId="21" fillId="0" borderId="196" xfId="0" applyFont="1" applyBorder="1" applyAlignment="1">
      <alignment horizontal="center" vertical="center"/>
    </xf>
    <xf numFmtId="0" fontId="21" fillId="0" borderId="37" xfId="0" applyFont="1" applyBorder="1" applyAlignment="1">
      <alignment horizontal="center" vertical="center"/>
    </xf>
    <xf numFmtId="0" fontId="6" fillId="0" borderId="132" xfId="0" applyFont="1" applyBorder="1" applyAlignment="1">
      <alignment horizontal="distributed" vertical="center" justifyLastLine="1"/>
    </xf>
    <xf numFmtId="0" fontId="6" fillId="0" borderId="148" xfId="0" applyFont="1" applyBorder="1" applyAlignment="1">
      <alignment horizontal="distributed" vertical="center" justifyLastLine="1"/>
    </xf>
    <xf numFmtId="0" fontId="6" fillId="0" borderId="164" xfId="0" applyFont="1" applyBorder="1" applyAlignment="1">
      <alignment horizontal="distributed" vertical="center" justifyLastLine="1"/>
    </xf>
    <xf numFmtId="0" fontId="6" fillId="0" borderId="18" xfId="0" applyFont="1" applyBorder="1" applyAlignment="1">
      <alignment horizontal="distributed" vertical="center" justifyLastLine="1"/>
    </xf>
    <xf numFmtId="0" fontId="18" fillId="0" borderId="12" xfId="0" applyFont="1" applyBorder="1" applyAlignment="1">
      <alignment horizontal="center" vertical="center"/>
    </xf>
    <xf numFmtId="0" fontId="18" fillId="0" borderId="13" xfId="0" applyFont="1" applyBorder="1" applyAlignment="1">
      <alignment horizontal="center" vertical="center"/>
    </xf>
    <xf numFmtId="38" fontId="18" fillId="0" borderId="18" xfId="0" applyNumberFormat="1" applyFont="1" applyBorder="1" applyAlignment="1">
      <alignment horizontal="center" vertical="center"/>
    </xf>
    <xf numFmtId="179" fontId="18" fillId="0" borderId="14" xfId="0" applyNumberFormat="1" applyFont="1" applyBorder="1" applyAlignment="1">
      <alignment horizontal="center" vertical="center"/>
    </xf>
    <xf numFmtId="179" fontId="18" fillId="0" borderId="9" xfId="0" applyNumberFormat="1" applyFont="1" applyBorder="1" applyAlignment="1">
      <alignment horizontal="center" vertical="center"/>
    </xf>
    <xf numFmtId="179" fontId="18" fillId="0" borderId="147" xfId="0" applyNumberFormat="1" applyFont="1" applyBorder="1" applyAlignment="1">
      <alignment horizontal="center" vertical="center"/>
    </xf>
    <xf numFmtId="0" fontId="6" fillId="0" borderId="145" xfId="0" applyFont="1" applyBorder="1" applyAlignment="1">
      <alignment horizontal="center" vertical="center"/>
    </xf>
    <xf numFmtId="0" fontId="19" fillId="0" borderId="18" xfId="0" applyFont="1" applyBorder="1" applyAlignment="1">
      <alignment horizontal="center" vertical="center"/>
    </xf>
    <xf numFmtId="0" fontId="19" fillId="0" borderId="145" xfId="0" applyFont="1" applyBorder="1" applyAlignment="1">
      <alignment horizontal="center" vertical="center"/>
    </xf>
    <xf numFmtId="0" fontId="19" fillId="0" borderId="12" xfId="0" applyFont="1" applyBorder="1" applyAlignment="1">
      <alignment horizontal="center" vertical="center"/>
    </xf>
    <xf numFmtId="0" fontId="19" fillId="0" borderId="146" xfId="0" applyFont="1" applyBorder="1" applyAlignment="1">
      <alignment horizontal="center" vertical="center"/>
    </xf>
    <xf numFmtId="0" fontId="19" fillId="0" borderId="14" xfId="0" applyFont="1" applyBorder="1" applyAlignment="1">
      <alignment horizontal="center" vertical="center"/>
    </xf>
    <xf numFmtId="0" fontId="19" fillId="0" borderId="147" xfId="0" applyFont="1" applyBorder="1" applyAlignment="1">
      <alignment horizontal="center" vertical="center"/>
    </xf>
    <xf numFmtId="0" fontId="6" fillId="0" borderId="0" xfId="0" applyFont="1" applyAlignment="1">
      <alignment horizontal="center" vertical="center" shrinkToFit="1"/>
    </xf>
    <xf numFmtId="0" fontId="6" fillId="0" borderId="204" xfId="0" applyFont="1" applyBorder="1" applyAlignment="1">
      <alignment vertical="center"/>
    </xf>
    <xf numFmtId="0" fontId="0" fillId="0" borderId="10" xfId="0" applyBorder="1" applyAlignment="1">
      <alignment vertical="center"/>
    </xf>
    <xf numFmtId="0" fontId="5" fillId="4" borderId="178" xfId="0" applyFont="1" applyFill="1" applyBorder="1" applyAlignment="1">
      <alignment horizontal="center" vertical="center" shrinkToFit="1"/>
    </xf>
    <xf numFmtId="0" fontId="5" fillId="4" borderId="46" xfId="0" applyFont="1" applyFill="1" applyBorder="1" applyAlignment="1">
      <alignment horizontal="center" vertical="center" shrinkToFit="1"/>
    </xf>
    <xf numFmtId="0" fontId="5" fillId="4" borderId="179" xfId="0" applyFont="1" applyFill="1" applyBorder="1" applyAlignment="1">
      <alignment horizontal="center" vertical="center" shrinkToFit="1"/>
    </xf>
    <xf numFmtId="0" fontId="5" fillId="4" borderId="0" xfId="0" applyFont="1" applyFill="1" applyAlignment="1">
      <alignment horizontal="center" vertical="center" shrinkToFit="1"/>
    </xf>
    <xf numFmtId="3" fontId="19" fillId="0" borderId="3" xfId="0" applyNumberFormat="1" applyFont="1" applyBorder="1" applyAlignment="1">
      <alignment vertical="center" shrinkToFit="1"/>
    </xf>
    <xf numFmtId="3" fontId="71" fillId="0" borderId="0" xfId="0" applyNumberFormat="1" applyFont="1" applyAlignment="1">
      <alignment vertical="center" shrinkToFit="1"/>
    </xf>
    <xf numFmtId="3" fontId="71" fillId="0" borderId="3"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8" xfId="0" applyNumberFormat="1" applyFont="1" applyBorder="1" applyAlignment="1">
      <alignment vertical="center" shrinkToFit="1"/>
    </xf>
    <xf numFmtId="0" fontId="5" fillId="8" borderId="35" xfId="0" applyFont="1" applyFill="1" applyBorder="1" applyAlignment="1">
      <alignment horizontal="center" vertical="center"/>
    </xf>
    <xf numFmtId="0" fontId="5" fillId="8" borderId="37" xfId="0" applyFont="1" applyFill="1" applyBorder="1" applyAlignment="1">
      <alignment horizontal="center" vertical="center"/>
    </xf>
    <xf numFmtId="0" fontId="9" fillId="0" borderId="0" xfId="0" applyFont="1" applyAlignment="1">
      <alignment horizontal="center" vertical="center" shrinkToFit="1"/>
    </xf>
    <xf numFmtId="0" fontId="7" fillId="0" borderId="12" xfId="0" applyFont="1" applyBorder="1" applyAlignment="1">
      <alignment horizontal="center" vertical="top" textRotation="255"/>
    </xf>
    <xf numFmtId="0" fontId="7" fillId="0" borderId="0" xfId="0" applyFont="1" applyAlignment="1">
      <alignment horizontal="center" vertical="top" textRotation="255"/>
    </xf>
    <xf numFmtId="0" fontId="9" fillId="0" borderId="12" xfId="0" applyFont="1" applyBorder="1" applyAlignment="1">
      <alignment horizontal="center" vertical="center" shrinkToFit="1"/>
    </xf>
    <xf numFmtId="0" fontId="6" fillId="0" borderId="28" xfId="0" applyFont="1" applyBorder="1" applyAlignment="1">
      <alignment horizontal="center" vertical="center"/>
    </xf>
    <xf numFmtId="0" fontId="19" fillId="0" borderId="132" xfId="0" applyFont="1" applyBorder="1" applyAlignment="1">
      <alignment horizontal="center" vertical="center"/>
    </xf>
    <xf numFmtId="0" fontId="113" fillId="7" borderId="167" xfId="0" applyFont="1" applyFill="1" applyBorder="1" applyAlignment="1">
      <alignment horizontal="center" vertical="center" wrapText="1"/>
    </xf>
    <xf numFmtId="0" fontId="113" fillId="7" borderId="168" xfId="0" applyFont="1" applyFill="1" applyBorder="1" applyAlignment="1">
      <alignment horizontal="center" vertical="center" wrapText="1"/>
    </xf>
    <xf numFmtId="0" fontId="113" fillId="7" borderId="169" xfId="0" applyFont="1" applyFill="1" applyBorder="1" applyAlignment="1">
      <alignment horizontal="center" vertical="center" wrapText="1"/>
    </xf>
    <xf numFmtId="0" fontId="113" fillId="7" borderId="170" xfId="0" applyFont="1" applyFill="1" applyBorder="1" applyAlignment="1">
      <alignment horizontal="center" vertical="center" wrapText="1"/>
    </xf>
    <xf numFmtId="0" fontId="113" fillId="7" borderId="0" xfId="0" applyFont="1" applyFill="1" applyAlignment="1">
      <alignment horizontal="center" vertical="center" wrapText="1"/>
    </xf>
    <xf numFmtId="0" fontId="113" fillId="7" borderId="171" xfId="0" applyFont="1" applyFill="1" applyBorder="1" applyAlignment="1">
      <alignment horizontal="center" vertical="center" wrapText="1"/>
    </xf>
    <xf numFmtId="0" fontId="12" fillId="0" borderId="10" xfId="0" applyFont="1" applyBorder="1" applyAlignment="1">
      <alignment horizontal="distributed" vertical="center"/>
    </xf>
    <xf numFmtId="0" fontId="12" fillId="0" borderId="0" xfId="0" applyFont="1" applyAlignment="1">
      <alignment horizontal="distributed" vertical="center"/>
    </xf>
    <xf numFmtId="0" fontId="12" fillId="0" borderId="9" xfId="0" applyFont="1" applyBorder="1" applyAlignment="1">
      <alignment horizontal="distributed" vertical="center"/>
    </xf>
    <xf numFmtId="0" fontId="6" fillId="0" borderId="0" xfId="0" applyFont="1" applyAlignment="1">
      <alignment vertical="center"/>
    </xf>
    <xf numFmtId="0" fontId="112" fillId="0" borderId="0" xfId="0" applyFont="1" applyAlignment="1">
      <alignment horizontal="right" vertical="center"/>
    </xf>
    <xf numFmtId="0" fontId="3" fillId="0" borderId="7" xfId="0" applyFont="1" applyBorder="1" applyAlignment="1">
      <alignment horizontal="distributed" vertical="center"/>
    </xf>
    <xf numFmtId="0" fontId="3" fillId="0" borderId="8" xfId="0" applyFont="1" applyBorder="1" applyAlignment="1">
      <alignment horizontal="distributed" vertical="center"/>
    </xf>
    <xf numFmtId="0" fontId="5" fillId="0" borderId="33" xfId="0" applyFont="1" applyBorder="1" applyAlignment="1">
      <alignment horizontal="center" vertical="center" shrinkToFit="1"/>
    </xf>
    <xf numFmtId="0" fontId="5" fillId="0" borderId="1" xfId="0" applyFont="1" applyBorder="1" applyAlignment="1">
      <alignment horizontal="distributed" vertical="center" justifyLastLine="1"/>
    </xf>
    <xf numFmtId="0" fontId="5" fillId="0" borderId="7" xfId="0" applyFont="1" applyBorder="1" applyAlignment="1">
      <alignment horizontal="distributed" vertical="center" justifyLastLine="1"/>
    </xf>
    <xf numFmtId="0" fontId="5" fillId="0" borderId="2" xfId="0" applyFont="1" applyBorder="1" applyAlignment="1">
      <alignment horizontal="distributed" vertical="center" justifyLastLine="1"/>
    </xf>
    <xf numFmtId="0" fontId="5" fillId="0" borderId="5" xfId="0" applyFont="1" applyBorder="1" applyAlignment="1">
      <alignment horizontal="distributed" vertical="center" justifyLastLine="1"/>
    </xf>
    <xf numFmtId="0" fontId="5" fillId="0" borderId="8" xfId="0" applyFont="1" applyBorder="1" applyAlignment="1">
      <alignment horizontal="distributed" vertical="center" justifyLastLine="1"/>
    </xf>
    <xf numFmtId="0" fontId="5" fillId="0" borderId="6" xfId="0" applyFont="1" applyBorder="1" applyAlignment="1">
      <alignment horizontal="distributed" vertical="center" justifyLastLine="1"/>
    </xf>
    <xf numFmtId="189" fontId="19" fillId="0" borderId="483" xfId="0" applyNumberFormat="1" applyFont="1" applyBorder="1" applyAlignment="1">
      <alignment horizontal="center" vertical="center"/>
    </xf>
    <xf numFmtId="189" fontId="19" fillId="0" borderId="0" xfId="0" applyNumberFormat="1" applyFont="1" applyAlignment="1">
      <alignment horizontal="center" vertical="center"/>
    </xf>
    <xf numFmtId="189" fontId="19" fillId="0" borderId="13" xfId="0" applyNumberFormat="1" applyFont="1" applyBorder="1" applyAlignment="1">
      <alignment horizontal="center" vertical="center"/>
    </xf>
    <xf numFmtId="189" fontId="19" fillId="0" borderId="44" xfId="0" applyNumberFormat="1" applyFont="1" applyBorder="1" applyAlignment="1">
      <alignment horizontal="center" vertical="center"/>
    </xf>
    <xf numFmtId="189" fontId="19" fillId="0" borderId="28" xfId="0" applyNumberFormat="1" applyFont="1" applyBorder="1" applyAlignment="1">
      <alignment horizontal="center" vertical="center"/>
    </xf>
    <xf numFmtId="189" fontId="19" fillId="0" borderId="177" xfId="0" applyNumberFormat="1" applyFont="1" applyBorder="1" applyAlignment="1">
      <alignment horizontal="center" vertical="center"/>
    </xf>
    <xf numFmtId="0" fontId="11" fillId="0" borderId="0" xfId="0" applyFont="1" applyAlignment="1">
      <alignment vertical="top"/>
    </xf>
    <xf numFmtId="0" fontId="11" fillId="0" borderId="9" xfId="0" applyFont="1" applyBorder="1" applyAlignment="1">
      <alignment vertical="top"/>
    </xf>
    <xf numFmtId="0" fontId="26" fillId="0" borderId="176" xfId="0" applyFont="1" applyBorder="1" applyAlignment="1">
      <alignment horizontal="right" vertical="center"/>
    </xf>
    <xf numFmtId="0" fontId="11" fillId="0" borderId="18" xfId="0" applyFont="1" applyBorder="1" applyAlignment="1">
      <alignment vertical="top" wrapText="1"/>
    </xf>
    <xf numFmtId="0" fontId="11" fillId="0" borderId="10" xfId="0" applyFont="1" applyBorder="1" applyAlignment="1">
      <alignment vertical="top" wrapText="1"/>
    </xf>
    <xf numFmtId="0" fontId="11" fillId="0" borderId="12" xfId="0" applyFont="1" applyBorder="1" applyAlignment="1">
      <alignment vertical="top" wrapText="1"/>
    </xf>
    <xf numFmtId="0" fontId="11" fillId="0" borderId="0" xfId="0" applyFont="1" applyAlignment="1">
      <alignment vertical="top" wrapText="1"/>
    </xf>
    <xf numFmtId="0" fontId="11" fillId="0" borderId="24" xfId="0" applyFont="1" applyBorder="1" applyAlignment="1">
      <alignment vertical="top" wrapText="1"/>
    </xf>
    <xf numFmtId="0" fontId="11" fillId="0" borderId="28" xfId="0" applyFont="1" applyBorder="1" applyAlignment="1">
      <alignment vertical="top" wrapText="1"/>
    </xf>
    <xf numFmtId="0" fontId="6" fillId="0" borderId="206" xfId="0" applyFont="1" applyBorder="1" applyAlignment="1">
      <alignment vertical="center"/>
    </xf>
    <xf numFmtId="0" fontId="59" fillId="0" borderId="148" xfId="0" applyFont="1" applyBorder="1" applyAlignment="1">
      <alignment horizontal="center" vertical="center"/>
    </xf>
    <xf numFmtId="0" fontId="59" fillId="0" borderId="19" xfId="0" applyFont="1" applyBorder="1" applyAlignment="1">
      <alignment horizontal="center" vertical="center"/>
    </xf>
    <xf numFmtId="0" fontId="59" fillId="0" borderId="149" xfId="0" applyFont="1" applyBorder="1" applyAlignment="1">
      <alignment horizontal="center" vertical="center"/>
    </xf>
    <xf numFmtId="0" fontId="7" fillId="0" borderId="10" xfId="0" applyFont="1" applyBorder="1" applyAlignment="1">
      <alignment horizontal="center" vertical="center"/>
    </xf>
    <xf numFmtId="0" fontId="7" fillId="0" borderId="26" xfId="0" applyFont="1" applyBorder="1" applyAlignment="1">
      <alignment horizontal="center" vertical="center" wrapText="1"/>
    </xf>
    <xf numFmtId="0" fontId="6" fillId="0" borderId="30" xfId="0" applyFont="1" applyBorder="1" applyAlignment="1">
      <alignment horizontal="center" vertical="center" textRotation="255"/>
    </xf>
    <xf numFmtId="0" fontId="6" fillId="0" borderId="24" xfId="0" applyFont="1" applyBorder="1" applyAlignment="1">
      <alignment horizontal="center" vertical="center" textRotation="255"/>
    </xf>
    <xf numFmtId="0" fontId="6" fillId="0" borderId="162" xfId="0" applyFont="1" applyBorder="1" applyAlignment="1">
      <alignment horizontal="center" vertical="center" textRotation="255"/>
    </xf>
    <xf numFmtId="0" fontId="6" fillId="0" borderId="32" xfId="0" applyFont="1" applyBorder="1" applyAlignment="1">
      <alignment horizontal="center" vertical="center" textRotation="255"/>
    </xf>
    <xf numFmtId="0" fontId="6" fillId="0" borderId="0" xfId="0" applyFont="1" applyAlignment="1">
      <alignment horizontal="center" vertical="center" textRotation="255"/>
    </xf>
    <xf numFmtId="0" fontId="6" fillId="0" borderId="13" xfId="0" applyFont="1" applyBorder="1" applyAlignment="1">
      <alignment horizontal="center" vertical="center" textRotation="255"/>
    </xf>
    <xf numFmtId="0" fontId="6" fillId="0" borderId="201" xfId="0" applyFont="1" applyBorder="1" applyAlignment="1">
      <alignment horizontal="center" vertical="center" textRotation="255"/>
    </xf>
    <xf numFmtId="0" fontId="6" fillId="0" borderId="9" xfId="0" applyFont="1" applyBorder="1" applyAlignment="1">
      <alignment horizontal="center" vertical="center" textRotation="255"/>
    </xf>
    <xf numFmtId="0" fontId="6" fillId="0" borderId="15" xfId="0" applyFont="1" applyBorder="1" applyAlignment="1">
      <alignment horizontal="center" vertical="center" textRotation="255"/>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6" fillId="0" borderId="14" xfId="0" applyFont="1" applyBorder="1" applyAlignment="1">
      <alignment horizontal="distributed" vertical="center" wrapText="1"/>
    </xf>
    <xf numFmtId="0" fontId="6" fillId="0" borderId="9" xfId="0" applyFont="1" applyBorder="1" applyAlignment="1">
      <alignment horizontal="distributed" vertical="center" wrapText="1"/>
    </xf>
    <xf numFmtId="0" fontId="6" fillId="0" borderId="15" xfId="0" applyFont="1" applyBorder="1" applyAlignment="1">
      <alignment horizontal="distributed" vertical="center" wrapText="1"/>
    </xf>
    <xf numFmtId="0" fontId="7" fillId="0" borderId="26" xfId="0" applyFont="1" applyBorder="1" applyAlignment="1">
      <alignment horizontal="center" vertical="center"/>
    </xf>
    <xf numFmtId="0" fontId="59" fillId="0" borderId="195" xfId="0" applyFont="1" applyBorder="1" applyAlignment="1">
      <alignment horizontal="center" vertical="center"/>
    </xf>
    <xf numFmtId="0" fontId="59" fillId="0" borderId="151" xfId="0" applyFont="1" applyBorder="1" applyAlignment="1">
      <alignment horizontal="center" vertical="center"/>
    </xf>
    <xf numFmtId="0" fontId="59" fillId="0" borderId="165" xfId="0" applyFont="1" applyBorder="1" applyAlignment="1">
      <alignment horizontal="center" vertical="center"/>
    </xf>
    <xf numFmtId="0" fontId="59" fillId="0" borderId="166" xfId="0" applyFont="1" applyBorder="1" applyAlignment="1">
      <alignment horizontal="center" vertical="center"/>
    </xf>
    <xf numFmtId="0" fontId="59" fillId="0" borderId="11" xfId="0" applyFont="1" applyBorder="1" applyAlignment="1">
      <alignment horizontal="center" vertical="center"/>
    </xf>
    <xf numFmtId="0" fontId="59" fillId="0" borderId="164" xfId="0" applyFont="1" applyBorder="1" applyAlignment="1">
      <alignment horizontal="center" vertical="center"/>
    </xf>
    <xf numFmtId="0" fontId="59" fillId="0" borderId="15" xfId="0" applyFont="1" applyBorder="1" applyAlignment="1">
      <alignment horizontal="center" vertical="center"/>
    </xf>
    <xf numFmtId="0" fontId="59" fillId="0" borderId="175" xfId="0" applyFont="1" applyBorder="1" applyAlignment="1">
      <alignment horizontal="center" vertical="center"/>
    </xf>
    <xf numFmtId="0" fontId="7" fillId="0" borderId="163" xfId="0" applyFont="1" applyBorder="1" applyAlignment="1">
      <alignment horizontal="center"/>
    </xf>
    <xf numFmtId="0" fontId="5" fillId="0" borderId="5"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16" fillId="0" borderId="5" xfId="0" applyFont="1" applyBorder="1" applyAlignment="1">
      <alignment horizontal="right" vertical="center"/>
    </xf>
    <xf numFmtId="0" fontId="16" fillId="0" borderId="8" xfId="0" applyFont="1" applyBorder="1" applyAlignment="1">
      <alignment horizontal="right" vertical="center"/>
    </xf>
    <xf numFmtId="0" fontId="16" fillId="0" borderId="6" xfId="0" applyFont="1" applyBorder="1" applyAlignment="1">
      <alignment horizontal="right" vertical="center"/>
    </xf>
    <xf numFmtId="0" fontId="16" fillId="0" borderId="0" xfId="0" applyFont="1" applyAlignment="1">
      <alignment vertical="center"/>
    </xf>
    <xf numFmtId="0" fontId="18" fillId="0" borderId="19" xfId="0" applyFont="1" applyBorder="1" applyAlignment="1">
      <alignment horizontal="center" vertical="center"/>
    </xf>
    <xf numFmtId="0" fontId="18" fillId="0" borderId="151" xfId="0" applyFont="1" applyBorder="1" applyAlignment="1">
      <alignment horizontal="center" vertical="center"/>
    </xf>
    <xf numFmtId="0" fontId="16" fillId="5" borderId="0" xfId="0" applyFont="1" applyFill="1" applyAlignment="1">
      <alignment horizontal="center"/>
    </xf>
    <xf numFmtId="0" fontId="16" fillId="5" borderId="3" xfId="0" applyFont="1" applyFill="1" applyBorder="1" applyAlignment="1">
      <alignment horizontal="center"/>
    </xf>
    <xf numFmtId="0" fontId="10" fillId="0" borderId="41" xfId="0" applyFont="1" applyBorder="1" applyAlignment="1">
      <alignment horizontal="center" vertical="center"/>
    </xf>
    <xf numFmtId="0" fontId="10" fillId="0" borderId="24" xfId="0" applyFont="1" applyBorder="1" applyAlignment="1">
      <alignment horizontal="center" vertical="center"/>
    </xf>
    <xf numFmtId="0" fontId="10" fillId="0" borderId="162" xfId="0" applyFont="1" applyBorder="1" applyAlignment="1">
      <alignment horizontal="center" vertical="center"/>
    </xf>
    <xf numFmtId="0" fontId="10" fillId="0" borderId="199" xfId="0" applyFont="1" applyBorder="1" applyAlignment="1">
      <alignment horizontal="center" vertical="center"/>
    </xf>
    <xf numFmtId="0" fontId="10" fillId="0" borderId="8" xfId="0" applyFont="1" applyBorder="1" applyAlignment="1">
      <alignment horizontal="center" vertical="center"/>
    </xf>
    <xf numFmtId="0" fontId="10" fillId="0" borderId="200" xfId="0" applyFont="1" applyBorder="1" applyAlignment="1">
      <alignment horizontal="center" vertical="center"/>
    </xf>
    <xf numFmtId="0" fontId="4" fillId="5" borderId="0" xfId="0" applyFont="1" applyFill="1" applyAlignment="1">
      <alignment horizontal="center" vertical="center"/>
    </xf>
    <xf numFmtId="0" fontId="16" fillId="5" borderId="3" xfId="0" applyFont="1" applyFill="1" applyBorder="1" applyAlignment="1">
      <alignment horizontal="center" vertical="center"/>
    </xf>
    <xf numFmtId="0" fontId="16" fillId="5" borderId="0" xfId="0" applyFont="1" applyFill="1" applyAlignment="1">
      <alignment horizontal="center" vertical="center"/>
    </xf>
    <xf numFmtId="0" fontId="16" fillId="0" borderId="33" xfId="0" applyFont="1" applyBorder="1" applyAlignment="1">
      <alignment horizontal="center" vertical="center"/>
    </xf>
    <xf numFmtId="0" fontId="6" fillId="0" borderId="12" xfId="0" applyFont="1" applyBorder="1" applyAlignment="1">
      <alignment vertical="center"/>
    </xf>
    <xf numFmtId="0" fontId="0" fillId="0" borderId="0" xfId="0"/>
    <xf numFmtId="182" fontId="13" fillId="5" borderId="0" xfId="0" applyNumberFormat="1" applyFont="1" applyFill="1" applyAlignment="1">
      <alignment vertical="center" shrinkToFit="1"/>
    </xf>
    <xf numFmtId="183" fontId="13" fillId="5" borderId="0" xfId="0" applyNumberFormat="1" applyFont="1" applyFill="1" applyAlignment="1">
      <alignment horizontal="center"/>
    </xf>
    <xf numFmtId="179" fontId="59" fillId="0" borderId="148" xfId="0" applyNumberFormat="1" applyFont="1" applyBorder="1" applyAlignment="1">
      <alignment horizontal="center" vertical="center"/>
    </xf>
    <xf numFmtId="179" fontId="59" fillId="0" borderId="19" xfId="0" applyNumberFormat="1" applyFont="1" applyBorder="1" applyAlignment="1">
      <alignment horizontal="center" vertical="center"/>
    </xf>
    <xf numFmtId="179" fontId="59" fillId="0" borderId="149" xfId="0" applyNumberFormat="1" applyFont="1" applyBorder="1" applyAlignment="1">
      <alignment horizontal="center" vertical="center"/>
    </xf>
    <xf numFmtId="0" fontId="6" fillId="0" borderId="198" xfId="0" applyFont="1" applyBorder="1" applyAlignment="1">
      <alignment horizontal="center" vertical="center" wrapText="1"/>
    </xf>
    <xf numFmtId="0" fontId="0" fillId="0" borderId="10" xfId="0" applyBorder="1"/>
    <xf numFmtId="0" fontId="0" fillId="0" borderId="11" xfId="0" applyBorder="1"/>
    <xf numFmtId="0" fontId="6" fillId="0" borderId="32" xfId="0" applyFont="1" applyBorder="1" applyAlignment="1">
      <alignment horizontal="center" vertical="center" wrapText="1"/>
    </xf>
    <xf numFmtId="0" fontId="0" fillId="0" borderId="13" xfId="0" applyBorder="1"/>
    <xf numFmtId="0" fontId="0" fillId="0" borderId="32" xfId="0" applyBorder="1"/>
    <xf numFmtId="0" fontId="0" fillId="0" borderId="27" xfId="0" applyBorder="1"/>
    <xf numFmtId="0" fontId="0" fillId="0" borderId="28" xfId="0" applyBorder="1"/>
    <xf numFmtId="0" fontId="0" fillId="0" borderId="177" xfId="0" applyBorder="1"/>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0" xfId="0" applyFont="1" applyBorder="1" applyAlignment="1">
      <alignment horizontal="right"/>
    </xf>
    <xf numFmtId="0" fontId="7" fillId="0" borderId="43" xfId="0" applyFont="1" applyBorder="1" applyAlignment="1">
      <alignment horizontal="right"/>
    </xf>
    <xf numFmtId="0" fontId="7" fillId="0" borderId="0" xfId="0" applyFont="1" applyAlignment="1">
      <alignment horizontal="right"/>
    </xf>
    <xf numFmtId="0" fontId="7" fillId="0" borderId="26" xfId="0" applyFont="1" applyBorder="1" applyAlignment="1">
      <alignment horizontal="right"/>
    </xf>
    <xf numFmtId="0" fontId="7" fillId="0" borderId="9" xfId="0" applyFont="1" applyBorder="1" applyAlignment="1">
      <alignment horizontal="right"/>
    </xf>
    <xf numFmtId="0" fontId="7" fillId="0" borderId="42" xfId="0" applyFont="1" applyBorder="1" applyAlignment="1">
      <alignment horizontal="right"/>
    </xf>
    <xf numFmtId="0" fontId="7" fillId="0" borderId="0" xfId="0" applyFont="1" applyAlignment="1">
      <alignment vertical="center"/>
    </xf>
    <xf numFmtId="0" fontId="7" fillId="0" borderId="9" xfId="0" applyFont="1" applyBorder="1" applyAlignment="1">
      <alignment vertical="center"/>
    </xf>
    <xf numFmtId="0" fontId="7" fillId="0" borderId="9" xfId="0" applyFont="1" applyBorder="1" applyAlignment="1">
      <alignment horizontal="center" vertical="center" wrapText="1"/>
    </xf>
    <xf numFmtId="0" fontId="13" fillId="5" borderId="0" xfId="0" applyFont="1" applyFill="1" applyAlignment="1">
      <alignment horizontal="center"/>
    </xf>
    <xf numFmtId="0" fontId="7" fillId="0" borderId="163" xfId="0" applyFont="1" applyBorder="1" applyAlignment="1">
      <alignment horizontal="center" vertical="center"/>
    </xf>
    <xf numFmtId="179" fontId="59" fillId="0" borderId="164" xfId="0" applyNumberFormat="1" applyFont="1" applyBorder="1" applyAlignment="1">
      <alignment horizontal="center" vertical="center"/>
    </xf>
    <xf numFmtId="179" fontId="59" fillId="0" borderId="18" xfId="0" applyNumberFormat="1" applyFont="1" applyBorder="1" applyAlignment="1">
      <alignment horizontal="center" vertical="center"/>
    </xf>
    <xf numFmtId="179" fontId="59" fillId="0" borderId="175" xfId="0" applyNumberFormat="1" applyFont="1" applyBorder="1" applyAlignment="1">
      <alignment horizontal="center" vertical="center"/>
    </xf>
    <xf numFmtId="179" fontId="59" fillId="0" borderId="14" xfId="0" applyNumberFormat="1" applyFont="1" applyBorder="1" applyAlignment="1">
      <alignment horizontal="center" vertical="center"/>
    </xf>
    <xf numFmtId="0" fontId="10" fillId="0" borderId="18"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145" xfId="0" applyFont="1" applyBorder="1" applyAlignment="1">
      <alignment horizontal="center" vertical="center" textRotation="255"/>
    </xf>
    <xf numFmtId="0" fontId="10" fillId="0" borderId="12" xfId="0" applyFont="1" applyBorder="1" applyAlignment="1">
      <alignment horizontal="center" vertical="center" textRotation="255"/>
    </xf>
    <xf numFmtId="0" fontId="10" fillId="0" borderId="0" xfId="0" applyFont="1" applyAlignment="1">
      <alignment horizontal="center" vertical="center" textRotation="255"/>
    </xf>
    <xf numFmtId="0" fontId="10" fillId="0" borderId="146" xfId="0" applyFont="1" applyBorder="1" applyAlignment="1">
      <alignment horizontal="center" vertical="center" textRotation="255"/>
    </xf>
    <xf numFmtId="0" fontId="10" fillId="0" borderId="14" xfId="0" applyFont="1" applyBorder="1" applyAlignment="1">
      <alignment horizontal="center" vertical="center" textRotation="255"/>
    </xf>
    <xf numFmtId="0" fontId="10" fillId="0" borderId="9" xfId="0" applyFont="1" applyBorder="1" applyAlignment="1">
      <alignment horizontal="center" vertical="center" textRotation="255"/>
    </xf>
    <xf numFmtId="0" fontId="10" fillId="0" borderId="147" xfId="0" applyFont="1" applyBorder="1" applyAlignment="1">
      <alignment horizontal="center" vertical="center" textRotation="255"/>
    </xf>
    <xf numFmtId="0" fontId="16" fillId="4" borderId="0" xfId="0" applyFont="1" applyFill="1" applyAlignment="1">
      <alignment horizontal="distributed" vertical="center"/>
    </xf>
    <xf numFmtId="0" fontId="3" fillId="0" borderId="1"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0" xfId="0" applyFont="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6" xfId="0" applyFont="1" applyBorder="1" applyAlignment="1">
      <alignment horizontal="center" vertical="center" textRotation="255"/>
    </xf>
    <xf numFmtId="0" fontId="16" fillId="4" borderId="0" xfId="0" applyFont="1" applyFill="1" applyAlignment="1">
      <alignment horizontal="center" vertical="top"/>
    </xf>
    <xf numFmtId="0" fontId="16" fillId="4" borderId="8" xfId="0" applyFont="1" applyFill="1" applyBorder="1" applyAlignment="1">
      <alignment horizontal="center" vertical="top"/>
    </xf>
    <xf numFmtId="0" fontId="21" fillId="4" borderId="7" xfId="0" applyFont="1" applyFill="1" applyBorder="1"/>
    <xf numFmtId="0" fontId="16" fillId="4" borderId="7" xfId="0" applyFont="1" applyFill="1" applyBorder="1"/>
    <xf numFmtId="0" fontId="16" fillId="4" borderId="2" xfId="0" applyFont="1" applyFill="1" applyBorder="1"/>
    <xf numFmtId="0" fontId="16" fillId="4" borderId="0" xfId="0" applyFont="1" applyFill="1"/>
    <xf numFmtId="0" fontId="16" fillId="4" borderId="4" xfId="0" applyFont="1" applyFill="1" applyBorder="1"/>
    <xf numFmtId="0" fontId="16" fillId="4" borderId="46" xfId="0" applyFont="1" applyFill="1" applyBorder="1" applyAlignment="1">
      <alignment horizontal="left" vertical="center" wrapText="1"/>
    </xf>
    <xf numFmtId="0" fontId="16" fillId="4" borderId="0" xfId="0" applyFont="1" applyFill="1" applyAlignment="1">
      <alignment horizontal="left" vertical="center" wrapText="1"/>
    </xf>
    <xf numFmtId="182" fontId="13" fillId="4" borderId="46" xfId="0" applyNumberFormat="1" applyFont="1" applyFill="1" applyBorder="1" applyAlignment="1">
      <alignment horizontal="center" vertical="center"/>
    </xf>
    <xf numFmtId="182" fontId="13" fillId="4" borderId="181" xfId="0" applyNumberFormat="1" applyFont="1" applyFill="1" applyBorder="1" applyAlignment="1">
      <alignment horizontal="center" vertical="center"/>
    </xf>
    <xf numFmtId="182" fontId="13" fillId="4" borderId="0" xfId="0" applyNumberFormat="1" applyFont="1" applyFill="1" applyAlignment="1">
      <alignment horizontal="center" vertical="center"/>
    </xf>
    <xf numFmtId="182" fontId="13" fillId="4" borderId="40" xfId="0" applyNumberFormat="1" applyFont="1" applyFill="1" applyBorder="1" applyAlignment="1">
      <alignment horizontal="center" vertical="center"/>
    </xf>
    <xf numFmtId="0" fontId="3" fillId="4" borderId="368" xfId="0" applyFont="1" applyFill="1" applyBorder="1" applyAlignment="1">
      <alignment horizontal="left" vertical="center" wrapText="1"/>
    </xf>
    <xf numFmtId="0" fontId="3" fillId="4" borderId="383"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396" xfId="0" applyFont="1" applyFill="1" applyBorder="1" applyAlignment="1">
      <alignment horizontal="left" vertical="center" wrapText="1"/>
    </xf>
    <xf numFmtId="0" fontId="3" fillId="4" borderId="326" xfId="0" applyFont="1" applyFill="1" applyBorder="1" applyAlignment="1">
      <alignment horizontal="left" vertical="center" wrapText="1"/>
    </xf>
    <xf numFmtId="0" fontId="3" fillId="4" borderId="387" xfId="0" applyFont="1" applyFill="1" applyBorder="1" applyAlignment="1">
      <alignment horizontal="left" vertical="center" wrapText="1"/>
    </xf>
    <xf numFmtId="0" fontId="10" fillId="0" borderId="123" xfId="0" applyFont="1" applyBorder="1" applyAlignment="1">
      <alignment horizontal="center" vertical="center" textRotation="255"/>
    </xf>
    <xf numFmtId="0" fontId="10" fillId="0" borderId="11" xfId="0" applyFont="1" applyBorder="1" applyAlignment="1">
      <alignment horizontal="center" vertical="center" textRotation="255"/>
    </xf>
    <xf numFmtId="0" fontId="10" fillId="0" borderId="124" xfId="0" applyFont="1" applyBorder="1" applyAlignment="1">
      <alignment horizontal="center" vertical="center" textRotation="255"/>
    </xf>
    <xf numFmtId="0" fontId="10" fillId="0" borderId="13" xfId="0" applyFont="1" applyBorder="1" applyAlignment="1">
      <alignment horizontal="center" vertical="center" textRotation="255"/>
    </xf>
    <xf numFmtId="0" fontId="10" fillId="0" borderId="125" xfId="0" applyFont="1" applyBorder="1" applyAlignment="1">
      <alignment horizontal="center" vertical="center" textRotation="255"/>
    </xf>
    <xf numFmtId="0" fontId="10" fillId="0" borderId="15" xfId="0" applyFont="1" applyBorder="1" applyAlignment="1">
      <alignment horizontal="center" vertical="center" textRotation="255"/>
    </xf>
    <xf numFmtId="0" fontId="18" fillId="0" borderId="11" xfId="0" applyFont="1" applyBorder="1" applyAlignment="1">
      <alignment horizontal="center" vertical="center"/>
    </xf>
    <xf numFmtId="0" fontId="13" fillId="0" borderId="18"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9" xfId="0" applyFont="1" applyBorder="1" applyAlignment="1">
      <alignment horizontal="center" vertical="center"/>
    </xf>
    <xf numFmtId="0" fontId="13" fillId="0" borderId="15" xfId="0" applyFont="1" applyBorder="1" applyAlignment="1">
      <alignment horizontal="center" vertical="center"/>
    </xf>
    <xf numFmtId="0" fontId="22" fillId="0" borderId="35" xfId="0" applyFont="1" applyBorder="1" applyAlignment="1">
      <alignment horizontal="center" vertical="center" wrapText="1"/>
    </xf>
    <xf numFmtId="0" fontId="22" fillId="0" borderId="514" xfId="0" applyFont="1" applyBorder="1" applyAlignment="1">
      <alignment horizontal="center" vertical="center" wrapText="1"/>
    </xf>
    <xf numFmtId="0" fontId="0" fillId="0" borderId="515" xfId="0" applyBorder="1" applyAlignment="1">
      <alignment vertical="center"/>
    </xf>
    <xf numFmtId="0" fontId="5" fillId="0" borderId="0" xfId="0" applyFont="1" applyAlignment="1">
      <alignment horizontal="center" vertical="center"/>
    </xf>
    <xf numFmtId="0" fontId="5" fillId="0" borderId="13" xfId="0" applyFont="1" applyBorder="1" applyAlignment="1">
      <alignment horizontal="center" vertical="center"/>
    </xf>
    <xf numFmtId="0" fontId="19" fillId="0" borderId="148" xfId="0" applyFont="1" applyBorder="1" applyAlignment="1">
      <alignment horizontal="center" vertical="center" shrinkToFit="1"/>
    </xf>
    <xf numFmtId="0" fontId="19" fillId="0" borderId="19" xfId="0" applyFont="1" applyBorder="1" applyAlignment="1">
      <alignment horizontal="center" vertical="center" shrinkToFit="1"/>
    </xf>
    <xf numFmtId="0" fontId="19" fillId="0" borderId="151" xfId="0" applyFont="1" applyBorder="1" applyAlignment="1">
      <alignment horizontal="center" vertical="center" shrinkToFit="1"/>
    </xf>
    <xf numFmtId="0" fontId="6" fillId="0" borderId="132" xfId="0" applyFont="1" applyBorder="1" applyAlignment="1">
      <alignment horizontal="center" vertical="center"/>
    </xf>
    <xf numFmtId="0" fontId="6" fillId="0" borderId="164" xfId="0" applyFont="1" applyBorder="1" applyAlignment="1">
      <alignment horizontal="center" vertical="center"/>
    </xf>
    <xf numFmtId="0" fontId="16" fillId="4" borderId="468" xfId="0" applyFont="1" applyFill="1" applyBorder="1" applyAlignment="1">
      <alignment vertical="center" shrinkToFit="1"/>
    </xf>
    <xf numFmtId="0" fontId="16" fillId="4" borderId="469" xfId="0" applyFont="1" applyFill="1" applyBorder="1" applyAlignment="1">
      <alignment vertical="center" shrinkToFit="1"/>
    </xf>
    <xf numFmtId="0" fontId="16" fillId="4" borderId="326" xfId="0" applyFont="1" applyFill="1" applyBorder="1" applyAlignment="1">
      <alignment vertical="center" shrinkToFit="1"/>
    </xf>
    <xf numFmtId="0" fontId="16" fillId="4" borderId="387" xfId="0" applyFont="1" applyFill="1" applyBorder="1" applyAlignment="1">
      <alignment vertical="center" shrinkToFit="1"/>
    </xf>
    <xf numFmtId="0" fontId="5" fillId="4" borderId="467" xfId="0" applyFont="1" applyFill="1" applyBorder="1" applyAlignment="1">
      <alignment vertical="center" shrinkToFit="1"/>
    </xf>
    <xf numFmtId="0" fontId="5" fillId="4" borderId="468" xfId="0" applyFont="1" applyFill="1" applyBorder="1" applyAlignment="1">
      <alignment vertical="center" shrinkToFit="1"/>
    </xf>
    <xf numFmtId="0" fontId="5" fillId="4" borderId="354" xfId="0" applyFont="1" applyFill="1" applyBorder="1" applyAlignment="1">
      <alignment vertical="center" shrinkToFit="1"/>
    </xf>
    <xf numFmtId="0" fontId="5" fillId="4" borderId="326" xfId="0" applyFont="1" applyFill="1" applyBorder="1" applyAlignment="1">
      <alignment vertical="center" shrinkToFit="1"/>
    </xf>
    <xf numFmtId="0" fontId="21" fillId="4" borderId="467" xfId="0" applyFont="1" applyFill="1" applyBorder="1" applyAlignment="1">
      <alignment horizontal="left" vertical="top" wrapText="1"/>
    </xf>
    <xf numFmtId="0" fontId="21" fillId="4" borderId="468" xfId="0" applyFont="1" applyFill="1" applyBorder="1" applyAlignment="1">
      <alignment horizontal="left" vertical="top" wrapText="1"/>
    </xf>
    <xf numFmtId="0" fontId="21" fillId="4" borderId="469" xfId="0" applyFont="1" applyFill="1" applyBorder="1" applyAlignment="1">
      <alignment horizontal="left" vertical="top" wrapText="1"/>
    </xf>
    <xf numFmtId="0" fontId="21" fillId="4" borderId="352" xfId="0" applyFont="1" applyFill="1" applyBorder="1" applyAlignment="1">
      <alignment horizontal="left" vertical="top" wrapText="1"/>
    </xf>
    <xf numFmtId="0" fontId="21" fillId="4" borderId="0" xfId="0" applyFont="1" applyFill="1" applyAlignment="1">
      <alignment horizontal="left" vertical="top" wrapText="1"/>
    </xf>
    <xf numFmtId="0" fontId="21" fillId="4" borderId="396" xfId="0" applyFont="1" applyFill="1" applyBorder="1" applyAlignment="1">
      <alignment horizontal="left" vertical="top" wrapText="1"/>
    </xf>
    <xf numFmtId="0" fontId="21" fillId="4" borderId="354" xfId="0" applyFont="1" applyFill="1" applyBorder="1" applyAlignment="1">
      <alignment horizontal="left" vertical="top" wrapText="1"/>
    </xf>
    <xf numFmtId="0" fontId="21" fillId="4" borderId="326" xfId="0" applyFont="1" applyFill="1" applyBorder="1" applyAlignment="1">
      <alignment horizontal="left" vertical="top" wrapText="1"/>
    </xf>
    <xf numFmtId="0" fontId="21" fillId="4" borderId="387" xfId="0" applyFont="1" applyFill="1" applyBorder="1" applyAlignment="1">
      <alignment horizontal="left" vertical="top" wrapText="1"/>
    </xf>
    <xf numFmtId="0" fontId="21" fillId="0" borderId="1" xfId="0" applyFont="1" applyBorder="1" applyAlignment="1">
      <alignment vertical="center" wrapText="1"/>
    </xf>
    <xf numFmtId="0" fontId="21" fillId="0" borderId="7" xfId="0" applyFont="1" applyBorder="1" applyAlignment="1">
      <alignment vertical="center" wrapText="1"/>
    </xf>
    <xf numFmtId="0" fontId="0" fillId="0" borderId="7" xfId="0" applyBorder="1" applyAlignment="1">
      <alignment vertical="center" wrapText="1"/>
    </xf>
    <xf numFmtId="0" fontId="0" fillId="0" borderId="2" xfId="0" applyBorder="1" applyAlignment="1">
      <alignment vertical="center" wrapText="1"/>
    </xf>
    <xf numFmtId="0" fontId="21" fillId="0" borderId="3" xfId="0" applyFont="1" applyBorder="1" applyAlignment="1">
      <alignment vertical="center" wrapText="1"/>
    </xf>
    <xf numFmtId="0" fontId="21" fillId="0" borderId="0" xfId="0" applyFont="1" applyAlignment="1">
      <alignment vertical="center" wrapText="1"/>
    </xf>
    <xf numFmtId="0" fontId="0" fillId="0" borderId="0" xfId="0" applyAlignment="1">
      <alignment vertical="center" wrapText="1"/>
    </xf>
    <xf numFmtId="0" fontId="0" fillId="0" borderId="4" xfId="0" applyBorder="1" applyAlignment="1">
      <alignment vertical="center" wrapText="1"/>
    </xf>
    <xf numFmtId="0" fontId="16" fillId="4" borderId="467" xfId="0" applyFont="1" applyFill="1" applyBorder="1" applyAlignment="1">
      <alignment horizontal="center" vertical="center" wrapText="1"/>
    </xf>
    <xf numFmtId="0" fontId="16" fillId="4" borderId="468" xfId="0" applyFont="1" applyFill="1" applyBorder="1" applyAlignment="1">
      <alignment horizontal="center" vertical="center" wrapText="1"/>
    </xf>
    <xf numFmtId="0" fontId="16" fillId="4" borderId="352"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354" xfId="0" applyFont="1" applyFill="1" applyBorder="1" applyAlignment="1">
      <alignment horizontal="center" vertical="center" wrapText="1"/>
    </xf>
    <xf numFmtId="0" fontId="16" fillId="4" borderId="326" xfId="0" applyFont="1" applyFill="1" applyBorder="1" applyAlignment="1">
      <alignment horizontal="center" vertical="center" wrapText="1"/>
    </xf>
    <xf numFmtId="0" fontId="5" fillId="4" borderId="467" xfId="0" applyFont="1" applyFill="1" applyBorder="1" applyAlignment="1">
      <alignment horizontal="center" vertical="center"/>
    </xf>
    <xf numFmtId="0" fontId="5" fillId="4" borderId="468" xfId="0" applyFont="1" applyFill="1" applyBorder="1" applyAlignment="1">
      <alignment horizontal="center" vertical="center"/>
    </xf>
    <xf numFmtId="0" fontId="5" fillId="4" borderId="352" xfId="0" applyFont="1" applyFill="1" applyBorder="1" applyAlignment="1">
      <alignment horizontal="center" vertical="distributed"/>
    </xf>
    <xf numFmtId="0" fontId="5" fillId="4" borderId="0" xfId="0" applyFont="1" applyFill="1" applyAlignment="1">
      <alignment horizontal="center" vertical="distributed"/>
    </xf>
    <xf numFmtId="0" fontId="5" fillId="4" borderId="396" xfId="0" applyFont="1" applyFill="1" applyBorder="1" applyAlignment="1">
      <alignment horizontal="center" vertical="distributed"/>
    </xf>
    <xf numFmtId="185" fontId="5" fillId="4" borderId="0" xfId="0" applyNumberFormat="1" applyFont="1" applyFill="1" applyAlignment="1">
      <alignment horizontal="left" vertical="center"/>
    </xf>
    <xf numFmtId="0" fontId="5" fillId="4" borderId="0" xfId="0" applyFont="1" applyFill="1" applyAlignment="1">
      <alignment horizontal="left" vertical="center"/>
    </xf>
    <xf numFmtId="0" fontId="5" fillId="4" borderId="396" xfId="0" applyFont="1" applyFill="1" applyBorder="1" applyAlignment="1">
      <alignment horizontal="left" vertical="center"/>
    </xf>
    <xf numFmtId="0" fontId="5" fillId="4" borderId="326" xfId="0" applyFont="1" applyFill="1" applyBorder="1" applyAlignment="1">
      <alignment horizontal="left" vertical="center"/>
    </xf>
    <xf numFmtId="0" fontId="5" fillId="4" borderId="387" xfId="0" applyFont="1" applyFill="1" applyBorder="1" applyAlignment="1">
      <alignment horizontal="left" vertical="center"/>
    </xf>
    <xf numFmtId="0" fontId="3" fillId="4" borderId="352" xfId="0" applyFont="1" applyFill="1" applyBorder="1" applyAlignment="1">
      <alignment horizontal="center" vertical="distributed" textRotation="255"/>
    </xf>
    <xf numFmtId="0" fontId="0" fillId="4" borderId="0" xfId="0" applyFill="1" applyAlignment="1">
      <alignment horizontal="center" vertical="distributed" textRotation="255"/>
    </xf>
    <xf numFmtId="0" fontId="0" fillId="4" borderId="396" xfId="0" applyFill="1" applyBorder="1" applyAlignment="1">
      <alignment horizontal="center" vertical="distributed" textRotation="255"/>
    </xf>
    <xf numFmtId="0" fontId="0" fillId="4" borderId="352" xfId="0" applyFill="1" applyBorder="1" applyAlignment="1">
      <alignment horizontal="center" vertical="distributed" textRotation="255"/>
    </xf>
    <xf numFmtId="0" fontId="4" fillId="4" borderId="468" xfId="0" applyFont="1" applyFill="1" applyBorder="1" applyAlignment="1">
      <alignment horizontal="center" vertical="center"/>
    </xf>
    <xf numFmtId="0" fontId="4" fillId="4" borderId="469" xfId="0" applyFont="1" applyFill="1" applyBorder="1" applyAlignment="1">
      <alignment horizontal="center" vertical="center"/>
    </xf>
    <xf numFmtId="0" fontId="4" fillId="4" borderId="0" xfId="0" applyFont="1" applyFill="1" applyAlignment="1">
      <alignment horizontal="center" vertical="center"/>
    </xf>
    <xf numFmtId="0" fontId="4" fillId="4" borderId="396" xfId="0" applyFont="1" applyFill="1" applyBorder="1" applyAlignment="1">
      <alignment horizontal="center" vertical="center"/>
    </xf>
    <xf numFmtId="0" fontId="4" fillId="4" borderId="326" xfId="0" applyFont="1" applyFill="1" applyBorder="1" applyAlignment="1">
      <alignment horizontal="center" vertical="center"/>
    </xf>
    <xf numFmtId="0" fontId="4" fillId="4" borderId="387" xfId="0" applyFont="1" applyFill="1" applyBorder="1" applyAlignment="1">
      <alignment horizontal="center" vertical="center"/>
    </xf>
    <xf numFmtId="179" fontId="19" fillId="0" borderId="18" xfId="0" applyNumberFormat="1" applyFont="1" applyBorder="1" applyAlignment="1">
      <alignment horizontal="center" vertical="center"/>
    </xf>
    <xf numFmtId="179" fontId="19" fillId="0" borderId="10" xfId="0" applyNumberFormat="1" applyFont="1" applyBorder="1" applyAlignment="1">
      <alignment horizontal="center" vertical="center"/>
    </xf>
    <xf numFmtId="179" fontId="19" fillId="0" borderId="145" xfId="0" applyNumberFormat="1" applyFont="1" applyBorder="1" applyAlignment="1">
      <alignment horizontal="center" vertical="center"/>
    </xf>
    <xf numFmtId="179" fontId="19" fillId="0" borderId="12"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6" xfId="0" applyNumberFormat="1" applyFont="1" applyBorder="1" applyAlignment="1">
      <alignment horizontal="center" vertical="center"/>
    </xf>
    <xf numFmtId="179" fontId="19" fillId="0" borderId="14" xfId="0" applyNumberFormat="1" applyFont="1" applyBorder="1" applyAlignment="1">
      <alignment horizontal="center" vertical="center"/>
    </xf>
    <xf numFmtId="179" fontId="19" fillId="0" borderId="9" xfId="0" applyNumberFormat="1" applyFont="1" applyBorder="1" applyAlignment="1">
      <alignment horizontal="center" vertical="center"/>
    </xf>
    <xf numFmtId="179" fontId="19" fillId="0" borderId="147" xfId="0" applyNumberFormat="1" applyFont="1" applyBorder="1" applyAlignment="1">
      <alignment horizontal="center" vertical="center"/>
    </xf>
    <xf numFmtId="179" fontId="19" fillId="0" borderId="123" xfId="0" applyNumberFormat="1" applyFont="1" applyBorder="1" applyAlignment="1">
      <alignment horizontal="center" vertical="center"/>
    </xf>
    <xf numFmtId="179" fontId="19" fillId="0" borderId="124" xfId="0" applyNumberFormat="1" applyFont="1" applyBorder="1" applyAlignment="1">
      <alignment horizontal="center" vertical="center"/>
    </xf>
    <xf numFmtId="179" fontId="19" fillId="0" borderId="125" xfId="0" applyNumberFormat="1" applyFont="1" applyBorder="1" applyAlignment="1">
      <alignment horizontal="center" vertical="center"/>
    </xf>
    <xf numFmtId="0" fontId="21" fillId="0" borderId="1" xfId="0" applyFont="1" applyBorder="1" applyAlignment="1">
      <alignment vertical="top" wrapText="1"/>
    </xf>
    <xf numFmtId="0" fontId="21" fillId="0" borderId="7" xfId="0" applyFont="1" applyBorder="1" applyAlignment="1">
      <alignment vertical="top" wrapText="1"/>
    </xf>
    <xf numFmtId="0" fontId="0" fillId="0" borderId="7" xfId="0" applyBorder="1" applyAlignment="1">
      <alignment wrapText="1"/>
    </xf>
    <xf numFmtId="0" fontId="0" fillId="0" borderId="2" xfId="0" applyBorder="1" applyAlignment="1">
      <alignment wrapText="1"/>
    </xf>
    <xf numFmtId="0" fontId="21" fillId="0" borderId="3" xfId="0" applyFont="1" applyBorder="1" applyAlignment="1">
      <alignment vertical="top" wrapText="1"/>
    </xf>
    <xf numFmtId="0" fontId="21" fillId="0" borderId="0" xfId="0" applyFont="1" applyAlignment="1">
      <alignment vertical="top" wrapText="1"/>
    </xf>
    <xf numFmtId="0" fontId="0" fillId="0" borderId="4" xfId="0" applyBorder="1" applyAlignment="1">
      <alignment wrapText="1"/>
    </xf>
    <xf numFmtId="0" fontId="18" fillId="0" borderId="18" xfId="0" applyFont="1" applyBorder="1" applyAlignment="1">
      <alignment horizontal="center" vertical="center"/>
    </xf>
    <xf numFmtId="0" fontId="13" fillId="0" borderId="175" xfId="0" applyFont="1" applyBorder="1" applyAlignment="1">
      <alignment horizontal="center" vertical="center"/>
    </xf>
    <xf numFmtId="0" fontId="13" fillId="0" borderId="132" xfId="0" applyFont="1" applyBorder="1" applyAlignment="1">
      <alignment horizontal="center" vertical="center"/>
    </xf>
    <xf numFmtId="0" fontId="13" fillId="0" borderId="164" xfId="0" applyFont="1" applyBorder="1" applyAlignment="1">
      <alignment horizontal="center" vertical="center"/>
    </xf>
    <xf numFmtId="0" fontId="6" fillId="0" borderId="0" xfId="0" applyFont="1" applyAlignment="1">
      <alignment horizontal="distributed"/>
    </xf>
    <xf numFmtId="196" fontId="34" fillId="6" borderId="152" xfId="0" applyNumberFormat="1" applyFont="1" applyFill="1" applyBorder="1" applyAlignment="1" applyProtection="1">
      <alignment horizontal="center" vertical="center"/>
      <protection locked="0"/>
    </xf>
    <xf numFmtId="196" fontId="34" fillId="6" borderId="153" xfId="0" applyNumberFormat="1" applyFont="1" applyFill="1" applyBorder="1" applyAlignment="1" applyProtection="1">
      <alignment horizontal="center" vertical="center"/>
      <protection locked="0"/>
    </xf>
    <xf numFmtId="196" fontId="34" fillId="6" borderId="154" xfId="0" applyNumberFormat="1" applyFont="1" applyFill="1" applyBorder="1" applyAlignment="1" applyProtection="1">
      <alignment horizontal="center" vertical="center"/>
      <protection locked="0"/>
    </xf>
    <xf numFmtId="196" fontId="34" fillId="6" borderId="155" xfId="0" applyNumberFormat="1" applyFont="1" applyFill="1" applyBorder="1" applyAlignment="1" applyProtection="1">
      <alignment horizontal="center" vertical="center"/>
      <protection locked="0"/>
    </xf>
    <xf numFmtId="196" fontId="34" fillId="6" borderId="0" xfId="0" applyNumberFormat="1" applyFont="1" applyFill="1" applyAlignment="1" applyProtection="1">
      <alignment horizontal="center" vertical="center"/>
      <protection locked="0"/>
    </xf>
    <xf numFmtId="196" fontId="34" fillId="6" borderId="156" xfId="0" applyNumberFormat="1" applyFont="1" applyFill="1" applyBorder="1" applyAlignment="1" applyProtection="1">
      <alignment horizontal="center" vertical="center"/>
      <protection locked="0"/>
    </xf>
    <xf numFmtId="196" fontId="34" fillId="6" borderId="157" xfId="0" applyNumberFormat="1" applyFont="1" applyFill="1" applyBorder="1" applyAlignment="1" applyProtection="1">
      <alignment horizontal="center" vertical="center"/>
      <protection locked="0"/>
    </xf>
    <xf numFmtId="196" fontId="34" fillId="6" borderId="158" xfId="0" applyNumberFormat="1" applyFont="1" applyFill="1" applyBorder="1" applyAlignment="1" applyProtection="1">
      <alignment horizontal="center" vertical="center"/>
      <protection locked="0"/>
    </xf>
    <xf numFmtId="196" fontId="34" fillId="6" borderId="159" xfId="0" applyNumberFormat="1" applyFont="1" applyFill="1" applyBorder="1" applyAlignment="1" applyProtection="1">
      <alignment horizontal="center" vertical="center"/>
      <protection locked="0"/>
    </xf>
    <xf numFmtId="0" fontId="6" fillId="0" borderId="9" xfId="0" applyFont="1" applyBorder="1" applyAlignment="1">
      <alignment vertical="center"/>
    </xf>
    <xf numFmtId="187" fontId="6" fillId="0" borderId="10" xfId="0" applyNumberFormat="1" applyFont="1" applyBorder="1" applyAlignment="1">
      <alignment horizontal="center" vertical="center"/>
    </xf>
    <xf numFmtId="187" fontId="6" fillId="0" borderId="11" xfId="0" applyNumberFormat="1" applyFont="1" applyBorder="1" applyAlignment="1">
      <alignment horizontal="center" vertical="center"/>
    </xf>
    <xf numFmtId="187" fontId="6" fillId="0" borderId="0" xfId="0" applyNumberFormat="1" applyFont="1" applyAlignment="1">
      <alignment horizontal="center" vertical="center"/>
    </xf>
    <xf numFmtId="187" fontId="6" fillId="0" borderId="13" xfId="0" applyNumberFormat="1" applyFont="1" applyBorder="1" applyAlignment="1">
      <alignment horizontal="center" vertical="center"/>
    </xf>
    <xf numFmtId="0" fontId="6" fillId="0" borderId="204" xfId="0" applyFont="1" applyBorder="1" applyAlignment="1">
      <alignment horizontal="center" vertical="center"/>
    </xf>
    <xf numFmtId="189" fontId="34" fillId="0" borderId="12" xfId="0" applyNumberFormat="1" applyFont="1" applyBorder="1" applyAlignment="1">
      <alignment horizontal="right" vertical="center"/>
    </xf>
    <xf numFmtId="189" fontId="34" fillId="0" borderId="0" xfId="0" applyNumberFormat="1" applyFont="1" applyAlignment="1">
      <alignment horizontal="right" vertical="center"/>
    </xf>
    <xf numFmtId="189" fontId="34" fillId="0" borderId="13" xfId="0" applyNumberFormat="1" applyFont="1" applyBorder="1" applyAlignment="1">
      <alignment horizontal="right" vertical="center"/>
    </xf>
    <xf numFmtId="189" fontId="34" fillId="0" borderId="14" xfId="0" applyNumberFormat="1" applyFont="1" applyBorder="1" applyAlignment="1">
      <alignment horizontal="right" vertical="center"/>
    </xf>
    <xf numFmtId="189" fontId="34" fillId="0" borderId="9" xfId="0" applyNumberFormat="1" applyFont="1" applyBorder="1" applyAlignment="1">
      <alignment horizontal="right" vertical="center"/>
    </xf>
    <xf numFmtId="189" fontId="34" fillId="0" borderId="15" xfId="0" applyNumberFormat="1" applyFont="1" applyBorder="1" applyAlignment="1">
      <alignment horizontal="right" vertical="center"/>
    </xf>
    <xf numFmtId="0" fontId="6" fillId="0" borderId="13" xfId="0" applyFont="1" applyBorder="1" applyAlignment="1">
      <alignment horizontal="center" vertical="center"/>
    </xf>
    <xf numFmtId="187" fontId="6" fillId="0" borderId="18" xfId="0" applyNumberFormat="1" applyFont="1" applyBorder="1" applyAlignment="1">
      <alignment horizontal="center" vertical="center"/>
    </xf>
    <xf numFmtId="187" fontId="6" fillId="0" borderId="12" xfId="0" applyNumberFormat="1" applyFont="1" applyBorder="1" applyAlignment="1">
      <alignment horizontal="center" vertical="center"/>
    </xf>
    <xf numFmtId="0" fontId="11" fillId="0" borderId="18" xfId="0" applyFont="1" applyBorder="1" applyAlignment="1">
      <alignment vertical="top"/>
    </xf>
    <xf numFmtId="0" fontId="11" fillId="0" borderId="10" xfId="0" applyFont="1" applyBorder="1" applyAlignment="1">
      <alignment vertical="top"/>
    </xf>
    <xf numFmtId="0" fontId="11" fillId="0" borderId="12" xfId="0" applyFont="1" applyBorder="1" applyAlignment="1">
      <alignment vertical="top"/>
    </xf>
    <xf numFmtId="0" fontId="11" fillId="0" borderId="14" xfId="0" applyFont="1" applyBorder="1" applyAlignment="1">
      <alignment vertical="top"/>
    </xf>
    <xf numFmtId="0" fontId="10" fillId="0" borderId="18"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0" xfId="0" applyFont="1" applyAlignment="1">
      <alignment horizontal="center" vertical="center" shrinkToFit="1"/>
    </xf>
    <xf numFmtId="0" fontId="10" fillId="0" borderId="13" xfId="0" applyFont="1" applyBorder="1" applyAlignment="1">
      <alignment horizontal="center" vertical="center" shrinkToFit="1"/>
    </xf>
    <xf numFmtId="0" fontId="10" fillId="0" borderId="14" xfId="0" applyFont="1" applyBorder="1" applyAlignment="1">
      <alignment horizontal="center" vertical="center" shrinkToFit="1"/>
    </xf>
    <xf numFmtId="0" fontId="10" fillId="0" borderId="9" xfId="0" applyFont="1" applyBorder="1" applyAlignment="1">
      <alignment horizontal="center" vertical="center" shrinkToFit="1"/>
    </xf>
    <xf numFmtId="0" fontId="10" fillId="0" borderId="15" xfId="0" applyFont="1" applyBorder="1" applyAlignment="1">
      <alignment horizontal="center" vertical="center" shrinkToFit="1"/>
    </xf>
    <xf numFmtId="188" fontId="34" fillId="0" borderId="12" xfId="0" applyNumberFormat="1" applyFont="1" applyBorder="1" applyAlignment="1">
      <alignment horizontal="center" vertical="center"/>
    </xf>
    <xf numFmtId="188" fontId="34" fillId="0" borderId="0" xfId="0" applyNumberFormat="1" applyFont="1" applyAlignment="1">
      <alignment horizontal="center" vertical="center"/>
    </xf>
    <xf numFmtId="188" fontId="34" fillId="0" borderId="13" xfId="0" applyNumberFormat="1" applyFont="1" applyBorder="1" applyAlignment="1">
      <alignment horizontal="center" vertical="center"/>
    </xf>
    <xf numFmtId="188" fontId="34" fillId="0" borderId="44" xfId="0" applyNumberFormat="1" applyFont="1" applyBorder="1" applyAlignment="1">
      <alignment horizontal="center" vertical="center"/>
    </xf>
    <xf numFmtId="188" fontId="34" fillId="0" borderId="28" xfId="0" applyNumberFormat="1" applyFont="1" applyBorder="1" applyAlignment="1">
      <alignment horizontal="center" vertical="center"/>
    </xf>
    <xf numFmtId="188" fontId="34" fillId="0" borderId="177" xfId="0" applyNumberFormat="1" applyFont="1" applyBorder="1" applyAlignment="1">
      <alignment horizontal="center" vertical="center"/>
    </xf>
    <xf numFmtId="0" fontId="6" fillId="0" borderId="41" xfId="0" applyFont="1" applyBorder="1" applyAlignment="1">
      <alignment horizontal="distributed" vertical="center" wrapText="1"/>
    </xf>
    <xf numFmtId="0" fontId="6" fillId="0" borderId="24" xfId="0" applyFont="1" applyBorder="1" applyAlignment="1">
      <alignment horizontal="distributed" vertical="center" wrapText="1"/>
    </xf>
    <xf numFmtId="0" fontId="6" fillId="0" borderId="162" xfId="0" applyFont="1" applyBorder="1" applyAlignment="1">
      <alignment horizontal="distributed" vertical="center" wrapText="1"/>
    </xf>
    <xf numFmtId="3" fontId="19" fillId="0" borderId="21" xfId="0" applyNumberFormat="1" applyFont="1" applyBorder="1" applyAlignment="1">
      <alignment vertical="center" shrinkToFit="1"/>
    </xf>
    <xf numFmtId="3" fontId="71" fillId="0" borderId="21" xfId="0" applyNumberFormat="1" applyFont="1" applyBorder="1" applyAlignment="1">
      <alignment vertical="center" shrinkToFit="1"/>
    </xf>
    <xf numFmtId="3" fontId="71" fillId="0" borderId="184" xfId="0" applyNumberFormat="1" applyFont="1" applyBorder="1" applyAlignment="1">
      <alignment vertical="center" shrinkToFit="1"/>
    </xf>
    <xf numFmtId="3" fontId="71" fillId="0" borderId="185" xfId="0" applyNumberFormat="1" applyFont="1" applyBorder="1" applyAlignment="1">
      <alignment vertical="center" shrinkToFit="1"/>
    </xf>
    <xf numFmtId="0" fontId="37" fillId="0" borderId="0" xfId="0" applyFont="1" applyAlignment="1">
      <alignment horizontal="right" vertical="center"/>
    </xf>
    <xf numFmtId="0" fontId="19" fillId="0" borderId="148" xfId="0" applyFont="1" applyBorder="1" applyAlignment="1">
      <alignment horizontal="center" vertical="center"/>
    </xf>
    <xf numFmtId="0" fontId="19" fillId="0" borderId="19" xfId="0" applyFont="1" applyBorder="1" applyAlignment="1">
      <alignment horizontal="center" vertical="center"/>
    </xf>
    <xf numFmtId="0" fontId="19" fillId="0" borderId="151" xfId="0" applyFont="1" applyBorder="1" applyAlignment="1">
      <alignment horizontal="center" vertical="center"/>
    </xf>
    <xf numFmtId="0" fontId="6" fillId="0" borderId="0" xfId="0" applyFont="1" applyAlignment="1">
      <alignment vertical="center" shrinkToFit="1"/>
    </xf>
    <xf numFmtId="0" fontId="65" fillId="0" borderId="19" xfId="0" applyFont="1" applyBorder="1"/>
    <xf numFmtId="0" fontId="65" fillId="0" borderId="149" xfId="0" applyFont="1" applyBorder="1"/>
    <xf numFmtId="3" fontId="16" fillId="0" borderId="0" xfId="0" applyNumberFormat="1" applyFont="1" applyAlignment="1">
      <alignment horizontal="center" vertical="center"/>
    </xf>
    <xf numFmtId="0" fontId="25" fillId="0" borderId="23" xfId="0" applyFont="1" applyBorder="1" applyAlignment="1">
      <alignment horizontal="center" vertical="center"/>
    </xf>
    <xf numFmtId="0" fontId="25" fillId="0" borderId="8" xfId="0" applyFont="1" applyBorder="1" applyAlignment="1">
      <alignment horizontal="center" vertical="center"/>
    </xf>
    <xf numFmtId="0" fontId="25" fillId="0" borderId="137" xfId="0" applyFont="1" applyBorder="1" applyAlignment="1">
      <alignment horizontal="center" vertical="center"/>
    </xf>
    <xf numFmtId="0" fontId="18" fillId="0" borderId="12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distributed"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vertical="center"/>
    </xf>
    <xf numFmtId="179" fontId="18" fillId="0" borderId="18" xfId="0" applyNumberFormat="1" applyFont="1" applyBorder="1" applyAlignment="1">
      <alignment horizontal="center" vertical="center"/>
    </xf>
    <xf numFmtId="179" fontId="18" fillId="0" borderId="10" xfId="0" applyNumberFormat="1" applyFont="1" applyBorder="1" applyAlignment="1">
      <alignment horizontal="center" vertical="center"/>
    </xf>
    <xf numFmtId="179" fontId="18" fillId="0" borderId="145" xfId="0" applyNumberFormat="1" applyFont="1" applyBorder="1" applyAlignment="1">
      <alignment horizontal="center" vertical="center"/>
    </xf>
    <xf numFmtId="179" fontId="18" fillId="0" borderId="12"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46" xfId="0" applyNumberFormat="1" applyFont="1" applyBorder="1" applyAlignment="1">
      <alignment horizontal="center" vertical="center"/>
    </xf>
    <xf numFmtId="0" fontId="17" fillId="0" borderId="1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0" xfId="0" applyFont="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9" xfId="0" applyFont="1" applyBorder="1" applyAlignment="1">
      <alignment horizontal="center" vertical="center"/>
    </xf>
    <xf numFmtId="0" fontId="17" fillId="0" borderId="15" xfId="0" applyFont="1" applyBorder="1" applyAlignment="1">
      <alignment horizontal="center" vertical="center"/>
    </xf>
    <xf numFmtId="0" fontId="11" fillId="0" borderId="0" xfId="0" applyFont="1" applyAlignment="1">
      <alignment vertical="center"/>
    </xf>
    <xf numFmtId="0" fontId="18" fillId="0" borderId="175" xfId="0" applyFont="1" applyBorder="1" applyAlignment="1">
      <alignment horizontal="center" vertical="center"/>
    </xf>
    <xf numFmtId="0" fontId="18" fillId="0" borderId="132" xfId="0" applyFont="1" applyBorder="1" applyAlignment="1">
      <alignment horizontal="center" vertical="center"/>
    </xf>
    <xf numFmtId="0" fontId="18" fillId="0" borderId="164" xfId="0" applyFont="1" applyBorder="1" applyAlignment="1">
      <alignment horizontal="center" vertical="center"/>
    </xf>
    <xf numFmtId="0" fontId="3" fillId="0" borderId="10" xfId="0" applyFont="1" applyBorder="1"/>
    <xf numFmtId="0" fontId="3" fillId="0" borderId="11" xfId="0" applyFont="1" applyBorder="1"/>
    <xf numFmtId="0" fontId="3" fillId="0" borderId="12" xfId="0" applyFont="1" applyBorder="1"/>
    <xf numFmtId="0" fontId="3" fillId="0" borderId="0" xfId="0" applyFont="1"/>
    <xf numFmtId="0" fontId="3" fillId="0" borderId="13" xfId="0" applyFont="1" applyBorder="1"/>
    <xf numFmtId="0" fontId="3" fillId="0" borderId="14" xfId="0" applyFont="1" applyBorder="1"/>
    <xf numFmtId="0" fontId="3" fillId="0" borderId="9" xfId="0" applyFont="1" applyBorder="1"/>
    <xf numFmtId="0" fontId="3" fillId="0" borderId="15" xfId="0" applyFont="1" applyBorder="1"/>
    <xf numFmtId="0" fontId="19" fillId="0" borderId="189" xfId="0" applyFont="1" applyBorder="1" applyAlignment="1">
      <alignment horizontal="center" vertical="center"/>
    </xf>
    <xf numFmtId="0" fontId="19" fillId="0" borderId="166" xfId="0" applyFont="1" applyBorder="1" applyAlignment="1">
      <alignment horizontal="center" vertical="center"/>
    </xf>
    <xf numFmtId="0" fontId="8" fillId="0" borderId="165" xfId="0" applyFont="1" applyBorder="1" applyAlignment="1">
      <alignment horizontal="right" vertical="center"/>
    </xf>
    <xf numFmtId="0" fontId="8" fillId="0" borderId="18" xfId="0" applyFont="1" applyBorder="1" applyAlignment="1">
      <alignment horizontal="distributed" vertical="center"/>
    </xf>
    <xf numFmtId="0" fontId="8" fillId="0" borderId="10" xfId="0" applyFont="1" applyBorder="1" applyAlignment="1">
      <alignment horizontal="distributed" vertical="center"/>
    </xf>
    <xf numFmtId="0" fontId="8" fillId="0" borderId="11" xfId="0" applyFont="1" applyBorder="1" applyAlignment="1">
      <alignment horizontal="distributed" vertical="center"/>
    </xf>
    <xf numFmtId="0" fontId="6" fillId="0" borderId="28" xfId="0" applyFont="1" applyBorder="1" applyAlignment="1">
      <alignment vertical="center"/>
    </xf>
    <xf numFmtId="0" fontId="11" fillId="0" borderId="9" xfId="0" applyFont="1" applyBorder="1" applyAlignment="1">
      <alignment vertical="top" wrapText="1"/>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28" xfId="0" applyFont="1" applyBorder="1" applyAlignment="1">
      <alignment horizontal="center" vertical="center"/>
    </xf>
    <xf numFmtId="0" fontId="11" fillId="0" borderId="191" xfId="0" applyFont="1" applyBorder="1" applyAlignment="1">
      <alignment horizontal="center" vertical="center"/>
    </xf>
    <xf numFmtId="0" fontId="4" fillId="0" borderId="32" xfId="0" applyFont="1" applyBorder="1" applyAlignment="1">
      <alignment horizontal="distributed" vertical="center" justifyLastLine="1"/>
    </xf>
    <xf numFmtId="0" fontId="4" fillId="0" borderId="0" xfId="0" applyFont="1" applyAlignment="1">
      <alignment horizontal="distributed" vertical="center" justifyLastLine="1"/>
    </xf>
    <xf numFmtId="0" fontId="4" fillId="0" borderId="4" xfId="0" applyFont="1" applyBorder="1" applyAlignment="1">
      <alignment horizontal="distributed" vertical="center" justifyLastLine="1"/>
    </xf>
    <xf numFmtId="0" fontId="11" fillId="0" borderId="17" xfId="0" applyFont="1" applyBorder="1" applyAlignment="1">
      <alignment vertical="top"/>
    </xf>
    <xf numFmtId="0" fontId="11" fillId="0" borderId="3" xfId="0" applyFont="1" applyBorder="1" applyAlignment="1">
      <alignment vertical="top"/>
    </xf>
    <xf numFmtId="0" fontId="11" fillId="0" borderId="16" xfId="0" applyFont="1" applyBorder="1" applyAlignment="1">
      <alignment vertical="top"/>
    </xf>
    <xf numFmtId="38" fontId="12" fillId="0" borderId="10" xfId="0" applyNumberFormat="1" applyFont="1" applyBorder="1" applyAlignment="1">
      <alignment horizontal="center" vertical="center"/>
    </xf>
    <xf numFmtId="189" fontId="19" fillId="0" borderId="12" xfId="0" applyNumberFormat="1" applyFont="1" applyBorder="1" applyAlignment="1">
      <alignment horizontal="center" vertical="center"/>
    </xf>
    <xf numFmtId="189" fontId="19" fillId="0" borderId="14" xfId="0" applyNumberFormat="1" applyFont="1" applyBorder="1" applyAlignment="1">
      <alignment horizontal="center" vertical="center"/>
    </xf>
    <xf numFmtId="189" fontId="19" fillId="0" borderId="9" xfId="0" applyNumberFormat="1" applyFont="1" applyBorder="1" applyAlignment="1">
      <alignment horizontal="center" vertical="center"/>
    </xf>
    <xf numFmtId="189" fontId="19" fillId="0" borderId="15" xfId="0" applyNumberFormat="1" applyFont="1" applyBorder="1" applyAlignment="1">
      <alignment horizontal="center" vertical="center"/>
    </xf>
    <xf numFmtId="0" fontId="111" fillId="7" borderId="170" xfId="0" applyFont="1" applyFill="1" applyBorder="1" applyAlignment="1">
      <alignment vertical="center" wrapText="1"/>
    </xf>
    <xf numFmtId="0" fontId="25" fillId="0" borderId="0" xfId="0" applyFont="1"/>
    <xf numFmtId="0" fontId="25" fillId="0" borderId="171" xfId="0" applyFont="1" applyBorder="1"/>
    <xf numFmtId="0" fontId="25" fillId="0" borderId="170" xfId="0" applyFont="1" applyBorder="1"/>
    <xf numFmtId="0" fontId="25" fillId="0" borderId="172" xfId="0" applyFont="1" applyBorder="1"/>
    <xf numFmtId="0" fontId="25" fillId="0" borderId="173" xfId="0" applyFont="1" applyBorder="1"/>
    <xf numFmtId="0" fontId="25" fillId="0" borderId="174" xfId="0" applyFont="1" applyBorder="1"/>
    <xf numFmtId="0" fontId="5" fillId="0" borderId="1"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0" xfId="0" applyFont="1" applyAlignment="1">
      <alignment horizontal="center" vertical="center" shrinkToFit="1"/>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6" xfId="0" applyFont="1" applyBorder="1" applyAlignment="1">
      <alignment horizontal="center" vertical="center" shrinkToFit="1"/>
    </xf>
    <xf numFmtId="0" fontId="6" fillId="0" borderId="0" xfId="0" applyFont="1" applyAlignment="1">
      <alignment horizontal="left" vertical="center"/>
    </xf>
    <xf numFmtId="0" fontId="5" fillId="0" borderId="1" xfId="0" applyFont="1" applyBorder="1" applyAlignment="1">
      <alignment horizontal="center" vertical="center" justifyLastLine="1"/>
    </xf>
    <xf numFmtId="0" fontId="5" fillId="0" borderId="7" xfId="0" applyFont="1" applyBorder="1" applyAlignment="1">
      <alignment horizontal="center" vertical="center" justifyLastLine="1"/>
    </xf>
    <xf numFmtId="0" fontId="5" fillId="0" borderId="2" xfId="0" applyFont="1" applyBorder="1" applyAlignment="1">
      <alignment horizontal="center" vertical="center" justifyLastLine="1"/>
    </xf>
    <xf numFmtId="0" fontId="5" fillId="0" borderId="3" xfId="0" applyFont="1" applyBorder="1" applyAlignment="1">
      <alignment horizontal="center" vertical="center" justifyLastLine="1"/>
    </xf>
    <xf numFmtId="0" fontId="5" fillId="0" borderId="0" xfId="0" applyFont="1" applyAlignment="1">
      <alignment horizontal="center" vertical="center" justifyLastLine="1"/>
    </xf>
    <xf numFmtId="0" fontId="5" fillId="0" borderId="4" xfId="0" applyFont="1" applyBorder="1" applyAlignment="1">
      <alignment horizontal="center" vertical="center" justifyLastLine="1"/>
    </xf>
    <xf numFmtId="0" fontId="5" fillId="0" borderId="5" xfId="0" applyFont="1" applyBorder="1" applyAlignment="1">
      <alignment horizontal="center" vertical="center" justifyLastLine="1"/>
    </xf>
    <xf numFmtId="0" fontId="5" fillId="0" borderId="8" xfId="0" applyFont="1" applyBorder="1" applyAlignment="1">
      <alignment horizontal="center" vertical="center" justifyLastLine="1"/>
    </xf>
    <xf numFmtId="0" fontId="5" fillId="0" borderId="6" xfId="0" applyFont="1" applyBorder="1" applyAlignment="1">
      <alignment horizontal="center" vertical="center" justifyLastLine="1"/>
    </xf>
    <xf numFmtId="0" fontId="12" fillId="0" borderId="384" xfId="0" applyFont="1" applyBorder="1" applyAlignment="1">
      <alignment horizontal="distributed" vertical="center"/>
    </xf>
    <xf numFmtId="0" fontId="0" fillId="0" borderId="384" xfId="0" applyBorder="1" applyAlignment="1">
      <alignment vertical="center"/>
    </xf>
    <xf numFmtId="0" fontId="12" fillId="0" borderId="385" xfId="0" applyFont="1" applyBorder="1" applyAlignment="1">
      <alignment horizontal="distributed" vertical="center"/>
    </xf>
    <xf numFmtId="0" fontId="0" fillId="0" borderId="385" xfId="0" applyBorder="1" applyAlignment="1">
      <alignment vertical="center"/>
    </xf>
    <xf numFmtId="0" fontId="6" fillId="0" borderId="26" xfId="0" applyFont="1" applyBorder="1" applyAlignment="1">
      <alignment horizontal="center" vertical="center"/>
    </xf>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3" fillId="0" borderId="0" xfId="0" applyFont="1" applyAlignment="1">
      <alignment horizontal="distributed" vertical="center"/>
    </xf>
    <xf numFmtId="0" fontId="8" fillId="0" borderId="18" xfId="0" applyFont="1" applyBorder="1" applyAlignment="1">
      <alignment horizontal="right" vertical="center"/>
    </xf>
    <xf numFmtId="0" fontId="19" fillId="0" borderId="188" xfId="0" applyFont="1" applyBorder="1" applyAlignment="1">
      <alignment horizontal="center" vertical="center"/>
    </xf>
    <xf numFmtId="0" fontId="19" fillId="0" borderId="190" xfId="0" applyFont="1" applyBorder="1" applyAlignment="1">
      <alignment horizontal="center" vertical="center"/>
    </xf>
    <xf numFmtId="0" fontId="13" fillId="0" borderId="148" xfId="0" applyFont="1" applyBorder="1" applyAlignment="1">
      <alignment horizontal="center" vertical="center"/>
    </xf>
    <xf numFmtId="0" fontId="0" fillId="0" borderId="12" xfId="0" applyBorder="1"/>
    <xf numFmtId="0" fontId="0" fillId="0" borderId="14" xfId="0" applyBorder="1"/>
    <xf numFmtId="0" fontId="90" fillId="0" borderId="0" xfId="0" applyFont="1" applyAlignment="1">
      <alignment vertical="center"/>
    </xf>
    <xf numFmtId="0" fontId="5" fillId="0" borderId="38" xfId="0" applyFont="1" applyBorder="1" applyAlignment="1">
      <alignment horizontal="center" vertical="center"/>
    </xf>
    <xf numFmtId="0" fontId="5" fillId="0" borderId="138"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0" fontId="5" fillId="0" borderId="143" xfId="0" applyFont="1" applyBorder="1" applyAlignment="1">
      <alignment horizontal="center" vertical="center"/>
    </xf>
    <xf numFmtId="0" fontId="5" fillId="0" borderId="144" xfId="0" applyFont="1" applyBorder="1" applyAlignment="1">
      <alignment horizontal="center" vertical="center"/>
    </xf>
    <xf numFmtId="0" fontId="5" fillId="0" borderId="39" xfId="0" applyFont="1" applyBorder="1" applyAlignment="1">
      <alignment horizontal="center" vertical="center"/>
    </xf>
    <xf numFmtId="3" fontId="32" fillId="0" borderId="14" xfId="0" applyNumberFormat="1" applyFont="1" applyBorder="1" applyAlignment="1">
      <alignment horizontal="center" vertical="center"/>
    </xf>
    <xf numFmtId="3" fontId="32" fillId="0" borderId="9" xfId="0" applyNumberFormat="1" applyFont="1" applyBorder="1" applyAlignment="1">
      <alignment horizontal="center" vertical="center"/>
    </xf>
    <xf numFmtId="0" fontId="6" fillId="0" borderId="38" xfId="0" applyFont="1" applyBorder="1" applyAlignment="1">
      <alignment horizontal="center" vertical="center"/>
    </xf>
    <xf numFmtId="0" fontId="6" fillId="0" borderId="138" xfId="0" applyFont="1" applyBorder="1" applyAlignment="1">
      <alignment horizontal="center" vertical="center"/>
    </xf>
    <xf numFmtId="0" fontId="6" fillId="0" borderId="139" xfId="0" applyFont="1" applyBorder="1" applyAlignment="1">
      <alignment horizontal="center" vertical="center"/>
    </xf>
    <xf numFmtId="0" fontId="6" fillId="0" borderId="140" xfId="0" applyFont="1" applyBorder="1" applyAlignment="1">
      <alignment horizontal="center" vertical="center"/>
    </xf>
    <xf numFmtId="0" fontId="6" fillId="0" borderId="141" xfId="0" applyFont="1" applyBorder="1" applyAlignment="1">
      <alignment horizontal="center" vertical="center"/>
    </xf>
    <xf numFmtId="0" fontId="6" fillId="0" borderId="142" xfId="0" applyFont="1" applyBorder="1" applyAlignment="1">
      <alignment horizontal="center" vertical="center"/>
    </xf>
    <xf numFmtId="0" fontId="6" fillId="0" borderId="143" xfId="0" applyFont="1" applyBorder="1" applyAlignment="1">
      <alignment horizontal="center" vertical="center"/>
    </xf>
    <xf numFmtId="0" fontId="6" fillId="0" borderId="144" xfId="0" applyFont="1" applyBorder="1" applyAlignment="1">
      <alignment horizontal="center" vertical="center"/>
    </xf>
    <xf numFmtId="0" fontId="6" fillId="0" borderId="39" xfId="0" applyFont="1" applyBorder="1" applyAlignment="1">
      <alignment horizontal="center" vertical="center"/>
    </xf>
    <xf numFmtId="191" fontId="34" fillId="8" borderId="152" xfId="0" applyNumberFormat="1" applyFont="1" applyFill="1" applyBorder="1" applyAlignment="1" applyProtection="1">
      <alignment horizontal="center" vertical="center"/>
      <protection locked="0"/>
    </xf>
    <xf numFmtId="191" fontId="34" fillId="8" borderId="153" xfId="0" applyNumberFormat="1" applyFont="1" applyFill="1" applyBorder="1" applyAlignment="1" applyProtection="1">
      <alignment horizontal="center" vertical="center"/>
      <protection locked="0"/>
    </xf>
    <xf numFmtId="191" fontId="0" fillId="0" borderId="153" xfId="0" applyNumberFormat="1" applyBorder="1" applyAlignment="1" applyProtection="1">
      <alignment horizontal="center" vertical="center"/>
      <protection locked="0"/>
    </xf>
    <xf numFmtId="191" fontId="0" fillId="0" borderId="154" xfId="0" applyNumberFormat="1" applyBorder="1" applyAlignment="1" applyProtection="1">
      <alignment horizontal="center" vertical="center"/>
      <protection locked="0"/>
    </xf>
    <xf numFmtId="191" fontId="34" fillId="8" borderId="155" xfId="0" applyNumberFormat="1" applyFont="1" applyFill="1" applyBorder="1" applyAlignment="1" applyProtection="1">
      <alignment horizontal="center" vertical="center"/>
      <protection locked="0"/>
    </xf>
    <xf numFmtId="191" fontId="34" fillId="8" borderId="0" xfId="0" applyNumberFormat="1" applyFont="1" applyFill="1" applyAlignment="1" applyProtection="1">
      <alignment horizontal="center" vertical="center"/>
      <protection locked="0"/>
    </xf>
    <xf numFmtId="191" fontId="0" fillId="0" borderId="0" xfId="0" applyNumberFormat="1" applyAlignment="1" applyProtection="1">
      <alignment horizontal="center" vertical="center"/>
      <protection locked="0"/>
    </xf>
    <xf numFmtId="191" fontId="0" fillId="0" borderId="156" xfId="0" applyNumberFormat="1" applyBorder="1" applyAlignment="1" applyProtection="1">
      <alignment horizontal="center" vertical="center"/>
      <protection locked="0"/>
    </xf>
    <xf numFmtId="191" fontId="34" fillId="8" borderId="157" xfId="0" applyNumberFormat="1" applyFont="1" applyFill="1" applyBorder="1" applyAlignment="1" applyProtection="1">
      <alignment horizontal="center" vertical="center"/>
      <protection locked="0"/>
    </xf>
    <xf numFmtId="191" fontId="34" fillId="8" borderId="158" xfId="0" applyNumberFormat="1" applyFont="1" applyFill="1" applyBorder="1" applyAlignment="1" applyProtection="1">
      <alignment horizontal="center" vertical="center"/>
      <protection locked="0"/>
    </xf>
    <xf numFmtId="191" fontId="0" fillId="0" borderId="158" xfId="0" applyNumberFormat="1" applyBorder="1" applyAlignment="1" applyProtection="1">
      <alignment horizontal="center" vertical="center"/>
      <protection locked="0"/>
    </xf>
    <xf numFmtId="191" fontId="0" fillId="0" borderId="159" xfId="0" applyNumberFormat="1" applyBorder="1" applyAlignment="1" applyProtection="1">
      <alignment horizontal="center" vertical="center"/>
      <protection locked="0"/>
    </xf>
    <xf numFmtId="0" fontId="18" fillId="6" borderId="342" xfId="0" applyFont="1" applyFill="1" applyBorder="1" applyAlignment="1" applyProtection="1">
      <alignment horizontal="center" vertical="center"/>
      <protection locked="0"/>
    </xf>
    <xf numFmtId="0" fontId="18" fillId="6" borderId="341" xfId="0" applyFont="1" applyFill="1" applyBorder="1" applyAlignment="1" applyProtection="1">
      <alignment horizontal="center" vertical="center"/>
      <protection locked="0"/>
    </xf>
    <xf numFmtId="0" fontId="18" fillId="6" borderId="343" xfId="0" applyFont="1" applyFill="1" applyBorder="1" applyAlignment="1" applyProtection="1">
      <alignment horizontal="center" vertical="center"/>
      <protection locked="0"/>
    </xf>
    <xf numFmtId="0" fontId="18" fillId="6" borderId="34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6" borderId="345" xfId="0" applyFont="1" applyFill="1" applyBorder="1" applyAlignment="1" applyProtection="1">
      <alignment horizontal="center" vertical="center"/>
      <protection locked="0"/>
    </xf>
    <xf numFmtId="0" fontId="18" fillId="6" borderId="346" xfId="0" applyFont="1" applyFill="1" applyBorder="1" applyAlignment="1" applyProtection="1">
      <alignment horizontal="center" vertical="center"/>
      <protection locked="0"/>
    </xf>
    <xf numFmtId="0" fontId="18" fillId="6" borderId="347" xfId="0" applyFont="1" applyFill="1" applyBorder="1" applyAlignment="1" applyProtection="1">
      <alignment horizontal="center" vertical="center"/>
      <protection locked="0"/>
    </xf>
    <xf numFmtId="0" fontId="18" fillId="6" borderId="348" xfId="0" applyFont="1" applyFill="1" applyBorder="1" applyAlignment="1" applyProtection="1">
      <alignment horizontal="center" vertical="center"/>
      <protection locked="0"/>
    </xf>
    <xf numFmtId="49" fontId="19" fillId="0" borderId="123" xfId="0" applyNumberFormat="1" applyFont="1" applyBorder="1" applyAlignment="1">
      <alignment horizontal="center" vertical="center"/>
    </xf>
    <xf numFmtId="0" fontId="11" fillId="0" borderId="24" xfId="0" applyFont="1" applyBorder="1" applyAlignment="1">
      <alignment horizontal="center"/>
    </xf>
    <xf numFmtId="0" fontId="11" fillId="0" borderId="0" xfId="0" applyFont="1" applyAlignment="1">
      <alignment horizontal="center"/>
    </xf>
    <xf numFmtId="0" fontId="11" fillId="0" borderId="0" xfId="0" applyFont="1" applyAlignment="1">
      <alignment horizontal="center" shrinkToFit="1"/>
    </xf>
    <xf numFmtId="0" fontId="4" fillId="0" borderId="1"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8" xfId="0" applyFont="1" applyBorder="1" applyAlignment="1">
      <alignment horizontal="center" vertical="center"/>
    </xf>
    <xf numFmtId="0" fontId="13" fillId="0" borderId="6" xfId="0" applyFont="1" applyBorder="1" applyAlignment="1">
      <alignment horizontal="center" vertical="center"/>
    </xf>
    <xf numFmtId="0" fontId="6" fillId="2" borderId="132" xfId="0" applyFont="1" applyFill="1" applyBorder="1" applyAlignment="1">
      <alignment horizontal="distributed" vertical="center" justifyLastLine="1"/>
    </xf>
    <xf numFmtId="0" fontId="6" fillId="2" borderId="164" xfId="0" applyFont="1" applyFill="1" applyBorder="1" applyAlignment="1">
      <alignment horizontal="distributed" vertical="center" justifyLastLine="1"/>
    </xf>
    <xf numFmtId="0" fontId="11" fillId="0" borderId="45" xfId="0" applyFont="1" applyBorder="1" applyAlignment="1">
      <alignment vertical="top" wrapText="1"/>
    </xf>
    <xf numFmtId="0" fontId="11" fillId="0" borderId="3" xfId="0" applyFont="1" applyBorder="1" applyAlignment="1">
      <alignment vertical="top" wrapText="1"/>
    </xf>
    <xf numFmtId="0" fontId="11" fillId="0" borderId="161" xfId="0" applyFont="1" applyBorder="1" applyAlignment="1">
      <alignment vertical="top" wrapText="1"/>
    </xf>
    <xf numFmtId="185" fontId="19" fillId="0" borderId="3" xfId="0" applyNumberFormat="1" applyFont="1" applyBorder="1" applyAlignment="1">
      <alignment vertical="center" shrinkToFit="1"/>
    </xf>
    <xf numFmtId="185" fontId="71" fillId="0" borderId="0" xfId="0" applyNumberFormat="1" applyFont="1" applyAlignment="1">
      <alignment vertical="center" shrinkToFit="1"/>
    </xf>
    <xf numFmtId="185" fontId="71" fillId="0" borderId="3" xfId="0" applyNumberFormat="1" applyFont="1" applyBorder="1" applyAlignment="1">
      <alignment vertical="center" shrinkToFit="1"/>
    </xf>
    <xf numFmtId="185" fontId="71" fillId="0" borderId="5" xfId="0" applyNumberFormat="1" applyFont="1" applyBorder="1" applyAlignment="1">
      <alignment vertical="center" shrinkToFit="1"/>
    </xf>
    <xf numFmtId="185" fontId="71" fillId="0" borderId="8" xfId="0" applyNumberFormat="1" applyFont="1" applyBorder="1" applyAlignment="1">
      <alignment vertical="center" shrinkToFit="1"/>
    </xf>
    <xf numFmtId="0" fontId="0" fillId="0" borderId="3" xfId="0" applyBorder="1" applyAlignment="1">
      <alignment wrapText="1"/>
    </xf>
    <xf numFmtId="0" fontId="11" fillId="0" borderId="12" xfId="0" applyFont="1" applyBorder="1" applyAlignment="1">
      <alignment horizontal="distributed" vertical="center" justifyLastLine="1"/>
    </xf>
    <xf numFmtId="0" fontId="11" fillId="0" borderId="0" xfId="0" applyFont="1" applyAlignment="1">
      <alignment horizontal="distributed" vertical="center" justifyLastLine="1"/>
    </xf>
    <xf numFmtId="0" fontId="11" fillId="0" borderId="13" xfId="0" applyFont="1" applyBorder="1" applyAlignment="1">
      <alignment horizontal="distributed" vertical="center" justifyLastLine="1"/>
    </xf>
    <xf numFmtId="0" fontId="5" fillId="0" borderId="1" xfId="0" applyFont="1" applyBorder="1" applyAlignment="1">
      <alignment horizontal="right" vertical="center" textRotation="255" shrinkToFit="1"/>
    </xf>
    <xf numFmtId="0" fontId="3" fillId="0" borderId="7" xfId="0" applyFont="1" applyBorder="1" applyAlignment="1">
      <alignment horizontal="right"/>
    </xf>
    <xf numFmtId="0" fontId="3" fillId="0" borderId="3" xfId="0" applyFont="1" applyBorder="1" applyAlignment="1">
      <alignment horizontal="right"/>
    </xf>
    <xf numFmtId="0" fontId="3" fillId="0" borderId="0" xfId="0" applyFont="1" applyAlignment="1">
      <alignment horizontal="right"/>
    </xf>
    <xf numFmtId="0" fontId="3" fillId="0" borderId="5" xfId="0" applyFont="1" applyBorder="1" applyAlignment="1">
      <alignment horizontal="right"/>
    </xf>
    <xf numFmtId="0" fontId="3" fillId="0" borderId="8" xfId="0" applyFont="1" applyBorder="1" applyAlignment="1">
      <alignment horizontal="right"/>
    </xf>
    <xf numFmtId="0" fontId="11" fillId="0" borderId="18" xfId="0" applyFont="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0" fillId="0" borderId="18" xfId="0" applyFont="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7" fillId="0" borderId="1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vertical="center" wrapText="1"/>
    </xf>
    <xf numFmtId="0" fontId="7" fillId="0" borderId="148" xfId="0" applyFont="1" applyBorder="1" applyAlignment="1">
      <alignment horizontal="center" vertical="center"/>
    </xf>
    <xf numFmtId="0" fontId="7" fillId="0" borderId="19" xfId="0" applyFont="1" applyBorder="1" applyAlignment="1">
      <alignment horizontal="center" vertical="center"/>
    </xf>
    <xf numFmtId="0" fontId="7" fillId="0" borderId="197" xfId="0" applyFont="1" applyBorder="1" applyAlignment="1">
      <alignment horizontal="center" vertical="center"/>
    </xf>
    <xf numFmtId="184" fontId="13" fillId="5" borderId="0" xfId="0" applyNumberFormat="1" applyFont="1" applyFill="1" applyAlignment="1">
      <alignment horizontal="center"/>
    </xf>
    <xf numFmtId="0" fontId="39" fillId="0" borderId="0" xfId="0" applyFont="1" applyAlignment="1">
      <alignment horizontal="center" vertical="top" justifyLastLine="1"/>
    </xf>
    <xf numFmtId="0" fontId="33" fillId="5" borderId="352" xfId="0" applyFont="1" applyFill="1" applyBorder="1" applyAlignment="1">
      <alignment horizontal="center" vertical="center" textRotation="255"/>
    </xf>
    <xf numFmtId="0" fontId="33" fillId="5" borderId="0" xfId="0" applyFont="1" applyFill="1" applyAlignment="1">
      <alignment horizontal="center" vertical="center" textRotation="255"/>
    </xf>
    <xf numFmtId="0" fontId="33" fillId="5" borderId="396" xfId="0" applyFont="1" applyFill="1" applyBorder="1" applyAlignment="1">
      <alignment horizontal="center" vertical="center" textRotation="255"/>
    </xf>
    <xf numFmtId="0" fontId="33" fillId="5" borderId="354" xfId="0" applyFont="1" applyFill="1" applyBorder="1" applyAlignment="1">
      <alignment horizontal="center" vertical="center" textRotation="255"/>
    </xf>
    <xf numFmtId="0" fontId="33" fillId="5" borderId="326" xfId="0" applyFont="1" applyFill="1" applyBorder="1" applyAlignment="1">
      <alignment horizontal="center" vertical="center" textRotation="255"/>
    </xf>
    <xf numFmtId="0" fontId="33" fillId="5" borderId="387" xfId="0" applyFont="1" applyFill="1" applyBorder="1" applyAlignment="1">
      <alignment horizontal="center" vertical="center" textRotation="255"/>
    </xf>
    <xf numFmtId="0" fontId="3" fillId="5" borderId="474" xfId="0" applyFont="1" applyFill="1" applyBorder="1" applyAlignment="1">
      <alignment horizontal="center" vertical="center"/>
    </xf>
    <xf numFmtId="0" fontId="3" fillId="5" borderId="475" xfId="0" applyFont="1" applyFill="1" applyBorder="1" applyAlignment="1">
      <alignment horizontal="center" vertical="center"/>
    </xf>
    <xf numFmtId="0" fontId="3" fillId="5" borderId="476" xfId="0" applyFont="1" applyFill="1" applyBorder="1" applyAlignment="1">
      <alignment horizontal="center" vertical="center"/>
    </xf>
    <xf numFmtId="0" fontId="3" fillId="5" borderId="477" xfId="0" applyFont="1" applyFill="1" applyBorder="1" applyAlignment="1">
      <alignment horizontal="center" vertical="center"/>
    </xf>
    <xf numFmtId="0" fontId="3" fillId="5" borderId="478" xfId="0" applyFont="1" applyFill="1" applyBorder="1" applyAlignment="1">
      <alignment horizontal="center" vertical="center"/>
    </xf>
    <xf numFmtId="0" fontId="3" fillId="5" borderId="479" xfId="0" applyFont="1" applyFill="1" applyBorder="1" applyAlignment="1">
      <alignment horizontal="center" vertical="center"/>
    </xf>
    <xf numFmtId="0" fontId="3" fillId="5" borderId="480" xfId="0" applyFont="1" applyFill="1" applyBorder="1" applyAlignment="1">
      <alignment horizontal="center" vertical="center"/>
    </xf>
    <xf numFmtId="0" fontId="3" fillId="5" borderId="481" xfId="0" applyFont="1" applyFill="1" applyBorder="1" applyAlignment="1">
      <alignment horizontal="center" vertical="center"/>
    </xf>
    <xf numFmtId="0" fontId="3" fillId="5" borderId="482" xfId="0" applyFont="1" applyFill="1" applyBorder="1" applyAlignment="1">
      <alignment horizontal="center" vertical="center"/>
    </xf>
    <xf numFmtId="0" fontId="6" fillId="0" borderId="0" xfId="0" applyFont="1" applyAlignment="1">
      <alignment horizontal="distributed" vertical="center"/>
    </xf>
    <xf numFmtId="0" fontId="13" fillId="0" borderId="19" xfId="0" applyFont="1" applyBorder="1" applyAlignment="1">
      <alignment horizontal="center" vertical="center"/>
    </xf>
    <xf numFmtId="0" fontId="13" fillId="0" borderId="151" xfId="0" applyFont="1" applyBorder="1" applyAlignment="1">
      <alignment horizontal="center" vertical="center"/>
    </xf>
    <xf numFmtId="0" fontId="21" fillId="4" borderId="3" xfId="0" applyFont="1" applyFill="1" applyBorder="1" applyAlignment="1">
      <alignment horizontal="center" vertical="center"/>
    </xf>
    <xf numFmtId="0" fontId="21" fillId="4" borderId="0" xfId="0" applyFont="1" applyFill="1" applyAlignment="1">
      <alignment horizontal="center" vertical="center"/>
    </xf>
    <xf numFmtId="0" fontId="21" fillId="4" borderId="4" xfId="0" applyFont="1" applyFill="1" applyBorder="1" applyAlignment="1">
      <alignment horizontal="center" vertical="center"/>
    </xf>
    <xf numFmtId="0" fontId="3" fillId="4" borderId="7" xfId="0" applyFont="1" applyFill="1" applyBorder="1" applyAlignment="1">
      <alignment horizontal="left" vertical="center" wrapText="1" justifyLastLine="1"/>
    </xf>
    <xf numFmtId="0" fontId="3" fillId="4" borderId="0" xfId="0" applyFont="1" applyFill="1" applyAlignment="1">
      <alignment horizontal="left" vertical="center" wrapText="1" justifyLastLine="1"/>
    </xf>
    <xf numFmtId="0" fontId="3" fillId="4" borderId="8" xfId="0" applyFont="1" applyFill="1" applyBorder="1" applyAlignment="1">
      <alignment horizontal="left" vertical="center" wrapText="1" justifyLastLine="1"/>
    </xf>
    <xf numFmtId="0" fontId="3" fillId="0" borderId="7" xfId="0" applyFont="1" applyBorder="1" applyAlignment="1">
      <alignment wrapText="1"/>
    </xf>
    <xf numFmtId="0" fontId="3" fillId="0" borderId="3" xfId="0" applyFont="1" applyBorder="1" applyAlignment="1">
      <alignment wrapText="1"/>
    </xf>
    <xf numFmtId="0" fontId="38" fillId="0" borderId="12" xfId="0" applyFont="1" applyBorder="1" applyAlignment="1">
      <alignment horizontal="center" vertical="center"/>
    </xf>
    <xf numFmtId="0" fontId="38" fillId="0" borderId="0" xfId="0" applyFont="1" applyAlignment="1">
      <alignment horizontal="center" vertical="center"/>
    </xf>
    <xf numFmtId="0" fontId="38" fillId="0" borderId="13" xfId="0" applyFont="1" applyBorder="1" applyAlignment="1">
      <alignment horizontal="center" vertical="center"/>
    </xf>
    <xf numFmtId="0" fontId="7" fillId="0" borderId="0" xfId="0" applyFont="1" applyAlignment="1">
      <alignment horizontal="left" wrapText="1"/>
    </xf>
    <xf numFmtId="0" fontId="5" fillId="8" borderId="349" xfId="0" applyFont="1" applyFill="1" applyBorder="1" applyAlignment="1">
      <alignment horizontal="center" vertical="center"/>
    </xf>
    <xf numFmtId="0" fontId="5" fillId="8" borderId="350" xfId="0" applyFont="1" applyFill="1" applyBorder="1" applyAlignment="1">
      <alignment horizontal="center" vertical="center"/>
    </xf>
    <xf numFmtId="0" fontId="5" fillId="0" borderId="0" xfId="0" applyFont="1" applyAlignment="1">
      <alignment vertical="center" wrapText="1"/>
    </xf>
    <xf numFmtId="0" fontId="84" fillId="0" borderId="204" xfId="0" applyFont="1" applyBorder="1" applyAlignment="1">
      <alignment horizontal="right" vertical="top" shrinkToFit="1"/>
    </xf>
    <xf numFmtId="0" fontId="84" fillId="0" borderId="0" xfId="0" applyFont="1" applyAlignment="1">
      <alignment horizontal="right" vertical="top" shrinkToFit="1"/>
    </xf>
    <xf numFmtId="0" fontId="22" fillId="0" borderId="1" xfId="0" applyFont="1" applyBorder="1" applyAlignment="1">
      <alignment vertical="center" wrapText="1"/>
    </xf>
    <xf numFmtId="0" fontId="22" fillId="0" borderId="7" xfId="0" applyFont="1" applyBorder="1" applyAlignment="1">
      <alignment vertical="center" wrapText="1"/>
    </xf>
    <xf numFmtId="0" fontId="72" fillId="0" borderId="7" xfId="0" applyFont="1" applyBorder="1" applyAlignment="1">
      <alignment wrapText="1"/>
    </xf>
    <xf numFmtId="0" fontId="72" fillId="0" borderId="160" xfId="0" applyFont="1" applyBorder="1" applyAlignment="1">
      <alignment wrapText="1"/>
    </xf>
    <xf numFmtId="0" fontId="22" fillId="0" borderId="3" xfId="0" applyFont="1" applyBorder="1" applyAlignment="1">
      <alignment vertical="center" wrapText="1"/>
    </xf>
    <xf numFmtId="0" fontId="22" fillId="0" borderId="0" xfId="0" applyFont="1" applyAlignment="1">
      <alignment vertical="center" wrapText="1"/>
    </xf>
    <xf numFmtId="0" fontId="72" fillId="0" borderId="0" xfId="0" applyFont="1" applyAlignment="1">
      <alignment wrapText="1"/>
    </xf>
    <xf numFmtId="0" fontId="72" fillId="0" borderId="23" xfId="0" applyFont="1" applyBorder="1" applyAlignment="1">
      <alignment wrapText="1"/>
    </xf>
    <xf numFmtId="49" fontId="21" fillId="0" borderId="1"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4" xfId="0" applyNumberFormat="1" applyFont="1" applyBorder="1" applyAlignment="1">
      <alignment horizontal="center" vertical="center"/>
    </xf>
    <xf numFmtId="0" fontId="16" fillId="0" borderId="7" xfId="0" applyFont="1" applyBorder="1" applyAlignment="1">
      <alignment horizontal="left" vertical="center" textRotation="255" shrinkToFit="1"/>
    </xf>
    <xf numFmtId="0" fontId="16" fillId="0" borderId="2" xfId="0" applyFont="1" applyBorder="1" applyAlignment="1">
      <alignment horizontal="left" vertical="center" textRotation="255" shrinkToFit="1"/>
    </xf>
    <xf numFmtId="0" fontId="16" fillId="0" borderId="0" xfId="0" applyFont="1" applyAlignment="1">
      <alignment horizontal="left" vertical="center" textRotation="255" shrinkToFit="1"/>
    </xf>
    <xf numFmtId="0" fontId="16" fillId="0" borderId="4" xfId="0" applyFont="1" applyBorder="1" applyAlignment="1">
      <alignment horizontal="left" vertical="center" textRotation="255" shrinkToFit="1"/>
    </xf>
    <xf numFmtId="0" fontId="16" fillId="0" borderId="8" xfId="0" applyFont="1" applyBorder="1" applyAlignment="1">
      <alignment horizontal="left" vertical="center" textRotation="255" shrinkToFit="1"/>
    </xf>
    <xf numFmtId="0" fontId="16" fillId="0" borderId="6" xfId="0" applyFont="1" applyBorder="1" applyAlignment="1">
      <alignment horizontal="left" vertical="center" textRotation="255" shrinkToFit="1"/>
    </xf>
    <xf numFmtId="0" fontId="25" fillId="0" borderId="185" xfId="0" applyFont="1" applyBorder="1" applyAlignment="1">
      <alignment horizontal="center" vertical="center"/>
    </xf>
    <xf numFmtId="0" fontId="25" fillId="0" borderId="186" xfId="0" applyFont="1" applyBorder="1" applyAlignment="1">
      <alignment horizontal="center" vertical="center"/>
    </xf>
    <xf numFmtId="0" fontId="21" fillId="0" borderId="202" xfId="0" applyFont="1" applyBorder="1" applyAlignment="1">
      <alignment vertical="center"/>
    </xf>
    <xf numFmtId="0" fontId="0" fillId="0" borderId="7" xfId="0" applyBorder="1"/>
    <xf numFmtId="0" fontId="0" fillId="0" borderId="2" xfId="0" applyBorder="1"/>
    <xf numFmtId="0" fontId="0" fillId="0" borderId="21" xfId="0" applyBorder="1"/>
    <xf numFmtId="0" fontId="0" fillId="0" borderId="4" xfId="0" applyBorder="1"/>
    <xf numFmtId="0" fontId="21" fillId="0" borderId="120" xfId="0" applyFont="1" applyBorder="1" applyAlignment="1">
      <alignment vertical="center" wrapText="1"/>
    </xf>
    <xf numFmtId="0" fontId="0" fillId="0" borderId="121" xfId="0" applyBorder="1" applyAlignment="1">
      <alignment vertical="center" wrapText="1"/>
    </xf>
    <xf numFmtId="0" fontId="0" fillId="0" borderId="122" xfId="0" applyBorder="1" applyAlignment="1">
      <alignment vertical="center" wrapText="1"/>
    </xf>
    <xf numFmtId="0" fontId="0" fillId="0" borderId="21" xfId="0" applyBorder="1" applyAlignment="1">
      <alignment vertical="center" wrapText="1"/>
    </xf>
    <xf numFmtId="0" fontId="0" fillId="0" borderId="23" xfId="0" applyBorder="1" applyAlignment="1">
      <alignment vertical="center" wrapText="1"/>
    </xf>
    <xf numFmtId="177" fontId="19" fillId="0" borderId="21" xfId="0" applyNumberFormat="1" applyFont="1" applyBorder="1" applyAlignment="1">
      <alignment vertical="center" shrinkToFit="1"/>
    </xf>
    <xf numFmtId="177" fontId="71" fillId="0" borderId="0" xfId="0" applyNumberFormat="1" applyFont="1" applyAlignment="1">
      <alignment vertical="center" shrinkToFit="1"/>
    </xf>
    <xf numFmtId="177" fontId="71" fillId="0" borderId="21" xfId="0" applyNumberFormat="1" applyFont="1" applyBorder="1" applyAlignment="1">
      <alignment vertical="center" shrinkToFit="1"/>
    </xf>
    <xf numFmtId="177" fontId="71" fillId="0" borderId="187" xfId="0" applyNumberFormat="1" applyFont="1" applyBorder="1" applyAlignment="1">
      <alignment vertical="center" shrinkToFit="1"/>
    </xf>
    <xf numFmtId="177" fontId="71" fillId="0" borderId="8" xfId="0" applyNumberFormat="1" applyFont="1" applyBorder="1" applyAlignment="1">
      <alignment vertical="center" shrinkToFit="1"/>
    </xf>
    <xf numFmtId="0" fontId="34" fillId="0" borderId="0" xfId="0" applyFont="1" applyAlignment="1">
      <alignment horizontal="center" vertical="center"/>
    </xf>
    <xf numFmtId="0" fontId="89" fillId="0" borderId="0" xfId="0" applyFont="1" applyAlignment="1">
      <alignment horizontal="right" vertical="top" wrapText="1" shrinkToFit="1"/>
    </xf>
    <xf numFmtId="0" fontId="0" fillId="0" borderId="0" xfId="0" applyAlignment="1">
      <alignment horizontal="right" vertical="top" wrapText="1"/>
    </xf>
    <xf numFmtId="0" fontId="0" fillId="0" borderId="206" xfId="0" applyBorder="1" applyAlignment="1">
      <alignment horizontal="right" vertical="top" wrapText="1"/>
    </xf>
    <xf numFmtId="0" fontId="0" fillId="0" borderId="207" xfId="0" applyBorder="1" applyAlignment="1">
      <alignment horizontal="right" vertical="top" wrapText="1"/>
    </xf>
    <xf numFmtId="0" fontId="0" fillId="0" borderId="208" xfId="0" applyBorder="1" applyAlignment="1">
      <alignment horizontal="right" vertical="top" wrapText="1"/>
    </xf>
    <xf numFmtId="0" fontId="21" fillId="0" borderId="0" xfId="0" applyFont="1" applyAlignment="1">
      <alignment horizontal="center" vertical="center" textRotation="255"/>
    </xf>
    <xf numFmtId="0" fontId="0" fillId="0" borderId="0" xfId="0" applyAlignment="1">
      <alignment horizontal="center" vertical="center"/>
    </xf>
    <xf numFmtId="0" fontId="14" fillId="0" borderId="336" xfId="0" applyFont="1" applyBorder="1" applyAlignment="1">
      <alignment horizontal="center" vertical="distributed" textRotation="255" justifyLastLine="1"/>
    </xf>
    <xf numFmtId="0" fontId="14" fillId="0" borderId="335" xfId="0" applyFont="1" applyBorder="1" applyAlignment="1">
      <alignment horizontal="center" vertical="distributed" textRotation="255" justifyLastLine="1"/>
    </xf>
    <xf numFmtId="0" fontId="14" fillId="0" borderId="337" xfId="0" applyFont="1" applyBorder="1" applyAlignment="1">
      <alignment horizontal="center" vertical="distributed" textRotation="255" justifyLastLine="1"/>
    </xf>
    <xf numFmtId="0" fontId="14" fillId="0" borderId="329" xfId="0" applyFont="1" applyBorder="1" applyAlignment="1">
      <alignment horizontal="center" vertical="distributed" textRotation="255" justifyLastLine="1"/>
    </xf>
    <xf numFmtId="0" fontId="14" fillId="0" borderId="0" xfId="0" applyFont="1" applyAlignment="1">
      <alignment horizontal="center" vertical="distributed" textRotation="255" justifyLastLine="1"/>
    </xf>
    <xf numFmtId="0" fontId="14" fillId="0" borderId="340" xfId="0" applyFont="1" applyBorder="1" applyAlignment="1">
      <alignment horizontal="center" vertical="distributed" textRotation="255" justifyLastLine="1"/>
    </xf>
    <xf numFmtId="0" fontId="14" fillId="0" borderId="161" xfId="0" applyFont="1" applyBorder="1" applyAlignment="1">
      <alignment horizontal="center" vertical="distributed" textRotation="255" justifyLastLine="1"/>
    </xf>
    <xf numFmtId="0" fontId="14" fillId="0" borderId="28" xfId="0" applyFont="1" applyBorder="1" applyAlignment="1">
      <alignment horizontal="center" vertical="distributed" textRotation="255" justifyLastLine="1"/>
    </xf>
    <xf numFmtId="0" fontId="14" fillId="0" borderId="191" xfId="0" applyFont="1" applyBorder="1" applyAlignment="1">
      <alignment horizontal="center" vertical="distributed" textRotation="255" justifyLastLine="1"/>
    </xf>
    <xf numFmtId="0" fontId="4" fillId="0" borderId="336" xfId="0" applyFont="1" applyBorder="1" applyAlignment="1">
      <alignment horizontal="center" vertical="center"/>
    </xf>
    <xf numFmtId="0" fontId="4" fillId="0" borderId="335" xfId="0" applyFont="1" applyBorder="1" applyAlignment="1">
      <alignment horizontal="center" vertical="center"/>
    </xf>
    <xf numFmtId="0" fontId="4" fillId="0" borderId="337" xfId="0" applyFont="1" applyBorder="1" applyAlignment="1">
      <alignment horizontal="center" vertical="center"/>
    </xf>
    <xf numFmtId="0" fontId="4" fillId="0" borderId="352" xfId="0" applyFont="1" applyBorder="1" applyAlignment="1">
      <alignment horizontal="center" vertical="center"/>
    </xf>
    <xf numFmtId="0" fontId="4" fillId="0" borderId="353" xfId="0" applyFont="1" applyBorder="1" applyAlignment="1">
      <alignment horizontal="center" vertical="center"/>
    </xf>
    <xf numFmtId="0" fontId="4" fillId="0" borderId="354" xfId="0" applyFont="1" applyBorder="1" applyAlignment="1">
      <alignment horizontal="center" vertical="center"/>
    </xf>
    <xf numFmtId="0" fontId="11" fillId="0" borderId="17" xfId="0" applyFont="1" applyBorder="1" applyAlignment="1">
      <alignment vertical="top" wrapText="1"/>
    </xf>
    <xf numFmtId="0" fontId="93" fillId="10" borderId="225" xfId="0" applyFont="1" applyFill="1" applyBorder="1" applyAlignment="1">
      <alignment horizontal="center"/>
    </xf>
    <xf numFmtId="0" fontId="0" fillId="9" borderId="264" xfId="0" applyFill="1" applyBorder="1" applyAlignment="1">
      <alignment horizontal="center" vertical="center"/>
    </xf>
    <xf numFmtId="0" fontId="0" fillId="10" borderId="224" xfId="0" applyFill="1" applyBorder="1" applyAlignment="1">
      <alignment horizontal="center"/>
    </xf>
    <xf numFmtId="0" fontId="0" fillId="10" borderId="225" xfId="0" applyFill="1" applyBorder="1" applyAlignment="1">
      <alignment horizontal="center"/>
    </xf>
    <xf numFmtId="0" fontId="0" fillId="10" borderId="226" xfId="0" applyFill="1" applyBorder="1" applyAlignment="1">
      <alignment horizontal="center"/>
    </xf>
    <xf numFmtId="0" fontId="70" fillId="10" borderId="241" xfId="0" applyFont="1" applyFill="1" applyBorder="1" applyAlignment="1">
      <alignment horizontal="distributed" vertical="center"/>
    </xf>
    <xf numFmtId="0" fontId="70" fillId="10" borderId="253" xfId="0" applyFont="1" applyFill="1" applyBorder="1" applyAlignment="1">
      <alignment horizontal="distributed" vertical="center"/>
    </xf>
    <xf numFmtId="0" fontId="70" fillId="10" borderId="286" xfId="0" applyFont="1" applyFill="1" applyBorder="1" applyAlignment="1">
      <alignment horizontal="distributed" vertical="center"/>
    </xf>
    <xf numFmtId="0" fontId="0" fillId="9" borderId="244" xfId="0" applyFill="1" applyBorder="1" applyAlignment="1">
      <alignment horizontal="center" vertical="center"/>
    </xf>
    <xf numFmtId="189" fontId="0" fillId="10" borderId="287" xfId="0" applyNumberFormat="1" applyFill="1" applyBorder="1" applyAlignment="1">
      <alignment horizontal="center"/>
    </xf>
    <xf numFmtId="189" fontId="0" fillId="10" borderId="244" xfId="0" applyNumberFormat="1" applyFill="1" applyBorder="1" applyAlignment="1">
      <alignment horizontal="center"/>
    </xf>
    <xf numFmtId="189" fontId="0" fillId="10" borderId="288" xfId="0" applyNumberFormat="1" applyFill="1" applyBorder="1" applyAlignment="1">
      <alignment horizontal="center"/>
    </xf>
    <xf numFmtId="0" fontId="93" fillId="10" borderId="224" xfId="0" applyFont="1" applyFill="1" applyBorder="1" applyAlignment="1">
      <alignment horizontal="center"/>
    </xf>
    <xf numFmtId="0" fontId="0" fillId="10" borderId="240" xfId="0" applyFill="1" applyBorder="1" applyAlignment="1">
      <alignment horizontal="center" vertical="center" wrapText="1"/>
    </xf>
    <xf numFmtId="0" fontId="0" fillId="10" borderId="241" xfId="0" applyFill="1" applyBorder="1" applyAlignment="1">
      <alignment horizontal="center" vertical="center" wrapText="1"/>
    </xf>
    <xf numFmtId="0" fontId="0" fillId="10" borderId="361" xfId="0" applyFill="1" applyBorder="1" applyAlignment="1">
      <alignment horizontal="center" vertical="center" wrapText="1"/>
    </xf>
    <xf numFmtId="0" fontId="0" fillId="10" borderId="246" xfId="0" applyFill="1" applyBorder="1" applyAlignment="1">
      <alignment horizontal="center" vertical="center" wrapText="1"/>
    </xf>
    <xf numFmtId="0" fontId="0" fillId="10" borderId="0" xfId="0" applyFill="1" applyAlignment="1">
      <alignment horizontal="center" vertical="center" wrapText="1"/>
    </xf>
    <xf numFmtId="0" fontId="0" fillId="10" borderId="250" xfId="0" applyFill="1" applyBorder="1" applyAlignment="1">
      <alignment horizontal="center" vertical="center" wrapText="1"/>
    </xf>
    <xf numFmtId="0" fontId="0" fillId="10" borderId="243" xfId="0" applyFill="1" applyBorder="1" applyAlignment="1">
      <alignment horizontal="center" vertical="center" wrapText="1"/>
    </xf>
    <xf numFmtId="0" fontId="0" fillId="10" borderId="244" xfId="0" applyFill="1" applyBorder="1" applyAlignment="1">
      <alignment horizontal="center" vertical="center" wrapText="1"/>
    </xf>
    <xf numFmtId="0" fontId="0" fillId="10" borderId="362" xfId="0" applyFill="1" applyBorder="1" applyAlignment="1">
      <alignment horizontal="center" vertical="center" wrapText="1"/>
    </xf>
    <xf numFmtId="0" fontId="0" fillId="0" borderId="264" xfId="0" applyBorder="1" applyAlignment="1">
      <alignment horizontal="center" vertical="center"/>
    </xf>
    <xf numFmtId="0" fontId="0" fillId="10" borderId="233" xfId="0" applyFill="1" applyBorder="1" applyAlignment="1">
      <alignment horizontal="center" vertical="center"/>
    </xf>
    <xf numFmtId="0" fontId="0" fillId="10" borderId="234" xfId="0" applyFill="1" applyBorder="1" applyAlignment="1">
      <alignment horizontal="center" vertical="center"/>
    </xf>
    <xf numFmtId="0" fontId="0" fillId="10" borderId="235" xfId="0" applyFill="1" applyBorder="1" applyAlignment="1">
      <alignment horizontal="center" vertical="center"/>
    </xf>
    <xf numFmtId="0" fontId="0" fillId="10" borderId="283" xfId="0" applyFill="1" applyBorder="1" applyAlignment="1">
      <alignment horizontal="center" vertical="center"/>
    </xf>
    <xf numFmtId="0" fontId="0" fillId="10" borderId="244" xfId="0" applyFill="1" applyBorder="1" applyAlignment="1">
      <alignment horizontal="center" vertical="center"/>
    </xf>
    <xf numFmtId="0" fontId="0" fillId="10" borderId="284" xfId="0" applyFill="1" applyBorder="1" applyAlignment="1">
      <alignment horizontal="center" vertical="center"/>
    </xf>
    <xf numFmtId="189" fontId="0" fillId="10" borderId="364" xfId="0" applyNumberFormat="1" applyFill="1" applyBorder="1" applyAlignment="1">
      <alignment horizontal="center"/>
    </xf>
    <xf numFmtId="189" fontId="0" fillId="10" borderId="365" xfId="0" applyNumberFormat="1" applyFill="1" applyBorder="1" applyAlignment="1">
      <alignment horizontal="center"/>
    </xf>
    <xf numFmtId="176" fontId="0" fillId="10" borderId="255" xfId="0" applyNumberFormat="1" applyFill="1" applyBorder="1" applyAlignment="1">
      <alignment horizontal="center" vertical="center"/>
    </xf>
    <xf numFmtId="176" fontId="0" fillId="10" borderId="0" xfId="0" applyNumberFormat="1" applyFill="1" applyAlignment="1">
      <alignment horizontal="center" vertical="center"/>
    </xf>
    <xf numFmtId="176" fontId="0" fillId="10" borderId="268" xfId="0" applyNumberFormat="1" applyFill="1" applyBorder="1" applyAlignment="1">
      <alignment horizontal="center" vertical="center"/>
    </xf>
    <xf numFmtId="0" fontId="94" fillId="10" borderId="0" xfId="0" applyFont="1" applyFill="1" applyAlignment="1">
      <alignment horizontal="center" vertical="top" textRotation="255"/>
    </xf>
    <xf numFmtId="0" fontId="25" fillId="10" borderId="233" xfId="0" applyFont="1" applyFill="1" applyBorder="1" applyAlignment="1">
      <alignment horizontal="center" vertical="center" textRotation="255" wrapText="1"/>
    </xf>
    <xf numFmtId="0" fontId="25" fillId="10" borderId="234" xfId="0" applyFont="1" applyFill="1" applyBorder="1" applyAlignment="1">
      <alignment horizontal="center" vertical="center" textRotation="255"/>
    </xf>
    <xf numFmtId="0" fontId="25" fillId="10" borderId="235" xfId="0" applyFont="1" applyFill="1" applyBorder="1" applyAlignment="1">
      <alignment horizontal="center" vertical="center" textRotation="255"/>
    </xf>
    <xf numFmtId="0" fontId="25" fillId="10" borderId="238" xfId="0" applyFont="1" applyFill="1" applyBorder="1" applyAlignment="1">
      <alignment horizontal="center" vertical="center" textRotation="255"/>
    </xf>
    <xf numFmtId="0" fontId="25" fillId="10" borderId="0" xfId="0" applyFont="1" applyFill="1" applyAlignment="1">
      <alignment horizontal="center" vertical="center" textRotation="255"/>
    </xf>
    <xf numFmtId="0" fontId="25" fillId="10" borderId="239" xfId="0" applyFont="1" applyFill="1" applyBorder="1" applyAlignment="1">
      <alignment horizontal="center" vertical="center" textRotation="255"/>
    </xf>
    <xf numFmtId="0" fontId="25" fillId="10" borderId="283" xfId="0" applyFont="1" applyFill="1" applyBorder="1" applyAlignment="1">
      <alignment horizontal="center" vertical="center" textRotation="255"/>
    </xf>
    <xf numFmtId="0" fontId="25" fillId="10" borderId="244" xfId="0" applyFont="1" applyFill="1" applyBorder="1" applyAlignment="1">
      <alignment horizontal="center" vertical="center" textRotation="255"/>
    </xf>
    <xf numFmtId="0" fontId="70" fillId="10" borderId="253" xfId="0" applyFont="1" applyFill="1" applyBorder="1" applyAlignment="1">
      <alignment horizontal="center" vertical="center"/>
    </xf>
    <xf numFmtId="38" fontId="70" fillId="10" borderId="253" xfId="0" applyNumberFormat="1" applyFont="1" applyFill="1" applyBorder="1" applyAlignment="1">
      <alignment horizontal="center" vertical="center"/>
    </xf>
    <xf numFmtId="0" fontId="0" fillId="10" borderId="236" xfId="0" applyFill="1" applyBorder="1" applyAlignment="1">
      <alignment horizontal="center" vertical="center"/>
    </xf>
    <xf numFmtId="0" fontId="0" fillId="0" borderId="270" xfId="0" applyBorder="1" applyAlignment="1">
      <alignment horizontal="center"/>
    </xf>
    <xf numFmtId="0" fontId="0" fillId="9" borderId="270" xfId="0" applyFill="1" applyBorder="1" applyAlignment="1">
      <alignment horizontal="center"/>
    </xf>
    <xf numFmtId="176" fontId="0" fillId="10" borderId="255" xfId="0" applyNumberFormat="1" applyFill="1" applyBorder="1" applyAlignment="1">
      <alignment horizontal="center"/>
    </xf>
    <xf numFmtId="176" fontId="0" fillId="10" borderId="0" xfId="0" applyNumberFormat="1" applyFill="1" applyAlignment="1">
      <alignment horizontal="center"/>
    </xf>
    <xf numFmtId="176" fontId="0" fillId="10" borderId="268" xfId="0" applyNumberFormat="1" applyFill="1" applyBorder="1" applyAlignment="1">
      <alignment horizontal="center"/>
    </xf>
    <xf numFmtId="0" fontId="0" fillId="10" borderId="282" xfId="0" applyFill="1" applyBorder="1" applyAlignment="1">
      <alignment horizontal="center" vertical="center"/>
    </xf>
    <xf numFmtId="0" fontId="0" fillId="10" borderId="285" xfId="0" applyFill="1" applyBorder="1" applyAlignment="1">
      <alignment horizontal="center" vertical="center"/>
    </xf>
    <xf numFmtId="0" fontId="0" fillId="10" borderId="264" xfId="0" applyFill="1" applyBorder="1" applyAlignment="1">
      <alignment horizontal="center" vertical="center"/>
    </xf>
    <xf numFmtId="0" fontId="0" fillId="0" borderId="244" xfId="0" applyBorder="1" applyAlignment="1">
      <alignment horizontal="center" vertical="center"/>
    </xf>
    <xf numFmtId="0" fontId="0" fillId="10" borderId="35" xfId="0" applyFill="1" applyBorder="1" applyAlignment="1">
      <alignment horizontal="center"/>
    </xf>
    <xf numFmtId="0" fontId="0" fillId="10" borderId="196" xfId="0" applyFill="1" applyBorder="1" applyAlignment="1">
      <alignment horizontal="center"/>
    </xf>
    <xf numFmtId="0" fontId="0" fillId="10" borderId="37" xfId="0" applyFill="1" applyBorder="1" applyAlignment="1">
      <alignment horizontal="center"/>
    </xf>
    <xf numFmtId="0" fontId="70" fillId="10" borderId="3" xfId="0" applyFont="1" applyFill="1" applyBorder="1" applyAlignment="1">
      <alignment horizontal="center"/>
    </xf>
    <xf numFmtId="0" fontId="70" fillId="10" borderId="0" xfId="0" applyFont="1" applyFill="1" applyAlignment="1">
      <alignment horizontal="center"/>
    </xf>
    <xf numFmtId="0" fontId="3" fillId="9" borderId="222" xfId="0" applyFont="1" applyFill="1" applyBorder="1" applyAlignment="1">
      <alignment horizontal="center" vertical="center"/>
    </xf>
    <xf numFmtId="0" fontId="3" fillId="9" borderId="223" xfId="0" applyFont="1" applyFill="1" applyBorder="1" applyAlignment="1">
      <alignment horizontal="center" vertical="center"/>
    </xf>
    <xf numFmtId="0" fontId="22" fillId="10" borderId="210" xfId="0" applyFont="1" applyFill="1" applyBorder="1" applyAlignment="1">
      <alignment horizontal="center" vertical="center"/>
    </xf>
    <xf numFmtId="0" fontId="3" fillId="9" borderId="210" xfId="0" applyFont="1" applyFill="1" applyBorder="1" applyAlignment="1">
      <alignment horizontal="center" vertical="center"/>
    </xf>
    <xf numFmtId="0" fontId="3" fillId="9" borderId="211" xfId="0" applyFont="1" applyFill="1" applyBorder="1" applyAlignment="1">
      <alignment horizontal="center" vertical="center"/>
    </xf>
    <xf numFmtId="0" fontId="22" fillId="10" borderId="0" xfId="0" applyFont="1" applyFill="1" applyAlignment="1">
      <alignment horizontal="center" vertical="center"/>
    </xf>
    <xf numFmtId="0" fontId="3" fillId="9" borderId="221" xfId="0" applyFont="1" applyFill="1" applyBorder="1" applyAlignment="1">
      <alignment horizontal="center" vertical="center"/>
    </xf>
    <xf numFmtId="0" fontId="70" fillId="10" borderId="8" xfId="0" applyFont="1" applyFill="1" applyBorder="1" applyAlignment="1">
      <alignment horizontal="right"/>
    </xf>
    <xf numFmtId="0" fontId="5" fillId="10" borderId="35" xfId="0" applyFont="1" applyFill="1" applyBorder="1" applyAlignment="1">
      <alignment horizontal="center" vertical="center" shrinkToFit="1"/>
    </xf>
    <xf numFmtId="0" fontId="5" fillId="10" borderId="196" xfId="0" applyFont="1" applyFill="1" applyBorder="1" applyAlignment="1">
      <alignment horizontal="center" vertical="center" shrinkToFit="1"/>
    </xf>
    <xf numFmtId="0" fontId="5" fillId="10" borderId="37" xfId="0" applyFont="1" applyFill="1" applyBorder="1" applyAlignment="1">
      <alignment horizontal="center" vertical="center" shrinkToFit="1"/>
    </xf>
    <xf numFmtId="0" fontId="16" fillId="10" borderId="0" xfId="0" applyFont="1" applyFill="1" applyAlignment="1">
      <alignment horizontal="left" vertical="center"/>
    </xf>
    <xf numFmtId="0" fontId="92" fillId="10" borderId="35" xfId="0" applyFont="1" applyFill="1" applyBorder="1" applyAlignment="1">
      <alignment horizontal="center" vertical="center"/>
    </xf>
    <xf numFmtId="0" fontId="92" fillId="10" borderId="196" xfId="0" applyFont="1" applyFill="1" applyBorder="1" applyAlignment="1">
      <alignment horizontal="center" vertical="center"/>
    </xf>
    <xf numFmtId="0" fontId="92" fillId="10" borderId="37"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96" xfId="0" applyFont="1" applyFill="1" applyBorder="1" applyAlignment="1">
      <alignment horizontal="center" vertical="center"/>
    </xf>
    <xf numFmtId="0" fontId="3" fillId="10" borderId="37" xfId="0" applyFont="1" applyFill="1" applyBorder="1" applyAlignment="1">
      <alignment horizontal="center" vertical="center"/>
    </xf>
    <xf numFmtId="0" fontId="5" fillId="10" borderId="35" xfId="0" applyFont="1" applyFill="1" applyBorder="1" applyAlignment="1">
      <alignment horizontal="center" vertical="center"/>
    </xf>
    <xf numFmtId="0" fontId="5" fillId="10" borderId="196" xfId="0" applyFont="1" applyFill="1" applyBorder="1" applyAlignment="1">
      <alignment horizontal="center" vertical="center"/>
    </xf>
    <xf numFmtId="0" fontId="5" fillId="10" borderId="37"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196" xfId="0" applyFont="1" applyFill="1" applyBorder="1" applyAlignment="1">
      <alignment horizontal="center" vertical="center"/>
    </xf>
    <xf numFmtId="0" fontId="21" fillId="10" borderId="37" xfId="0" applyFont="1" applyFill="1" applyBorder="1" applyAlignment="1">
      <alignment horizontal="center" vertical="center"/>
    </xf>
    <xf numFmtId="0" fontId="21" fillId="10" borderId="35" xfId="0" applyFont="1" applyFill="1" applyBorder="1" applyAlignment="1">
      <alignment horizontal="left" vertical="center"/>
    </xf>
    <xf numFmtId="0" fontId="21" fillId="10" borderId="196" xfId="0" applyFont="1" applyFill="1" applyBorder="1" applyAlignment="1">
      <alignment horizontal="left" vertical="center"/>
    </xf>
    <xf numFmtId="0" fontId="21" fillId="10" borderId="37" xfId="0" applyFont="1" applyFill="1" applyBorder="1" applyAlignment="1">
      <alignment horizontal="left" vertical="center"/>
    </xf>
    <xf numFmtId="0" fontId="5" fillId="10" borderId="35" xfId="0" applyFont="1" applyFill="1" applyBorder="1" applyAlignment="1">
      <alignment horizontal="center" vertical="center" justifyLastLine="1"/>
    </xf>
    <xf numFmtId="0" fontId="5" fillId="10" borderId="196" xfId="0" applyFont="1" applyFill="1" applyBorder="1" applyAlignment="1">
      <alignment horizontal="center" vertical="center" justifyLastLine="1"/>
    </xf>
    <xf numFmtId="0" fontId="5" fillId="10" borderId="37" xfId="0" applyFont="1" applyFill="1" applyBorder="1" applyAlignment="1">
      <alignment horizontal="center" vertical="center" justifyLastLine="1"/>
    </xf>
    <xf numFmtId="0" fontId="71" fillId="10" borderId="1" xfId="0" applyFont="1" applyFill="1" applyBorder="1" applyAlignment="1">
      <alignment horizontal="center" vertical="center"/>
    </xf>
    <xf numFmtId="0" fontId="71" fillId="10" borderId="7" xfId="0" applyFont="1" applyFill="1" applyBorder="1" applyAlignment="1">
      <alignment horizontal="center" vertical="center"/>
    </xf>
    <xf numFmtId="0" fontId="71" fillId="10" borderId="2" xfId="0" applyFont="1" applyFill="1" applyBorder="1" applyAlignment="1">
      <alignment horizontal="center" vertical="center"/>
    </xf>
    <xf numFmtId="0" fontId="71" fillId="10" borderId="3" xfId="0" applyFont="1" applyFill="1" applyBorder="1" applyAlignment="1">
      <alignment horizontal="center" vertical="center"/>
    </xf>
    <xf numFmtId="0" fontId="71" fillId="10" borderId="0" xfId="0" applyFont="1" applyFill="1" applyAlignment="1">
      <alignment horizontal="center" vertical="center"/>
    </xf>
    <xf numFmtId="0" fontId="71" fillId="10" borderId="4" xfId="0" applyFont="1" applyFill="1" applyBorder="1" applyAlignment="1">
      <alignment horizontal="center" vertical="center"/>
    </xf>
    <xf numFmtId="0" fontId="70" fillId="10" borderId="5" xfId="0" applyFont="1" applyFill="1" applyBorder="1" applyAlignment="1">
      <alignment horizontal="center" vertical="top"/>
    </xf>
    <xf numFmtId="0" fontId="70" fillId="10" borderId="8" xfId="0" applyFont="1" applyFill="1" applyBorder="1" applyAlignment="1">
      <alignment horizontal="center" vertical="top"/>
    </xf>
    <xf numFmtId="0" fontId="70" fillId="10" borderId="6" xfId="0" applyFont="1" applyFill="1" applyBorder="1" applyAlignment="1">
      <alignment horizontal="center" vertical="top"/>
    </xf>
    <xf numFmtId="38" fontId="92" fillId="9" borderId="219" xfId="0" applyNumberFormat="1" applyFont="1" applyFill="1" applyBorder="1" applyAlignment="1">
      <alignment horizontal="center" vertical="center"/>
    </xf>
    <xf numFmtId="0" fontId="92" fillId="9" borderId="220" xfId="0" applyFont="1" applyFill="1" applyBorder="1" applyAlignment="1">
      <alignment horizontal="center" vertical="center"/>
    </xf>
    <xf numFmtId="0" fontId="21" fillId="0" borderId="212" xfId="0" applyFont="1" applyBorder="1" applyAlignment="1">
      <alignment horizontal="center" vertical="center" wrapText="1"/>
    </xf>
    <xf numFmtId="0" fontId="21" fillId="0" borderId="213" xfId="0" applyFont="1" applyBorder="1" applyAlignment="1">
      <alignment horizontal="center" vertical="center" wrapText="1"/>
    </xf>
    <xf numFmtId="0" fontId="21" fillId="0" borderId="214" xfId="0" applyFont="1" applyBorder="1" applyAlignment="1">
      <alignment horizontal="center" vertical="center" wrapText="1"/>
    </xf>
    <xf numFmtId="0" fontId="21" fillId="0" borderId="215" xfId="0" applyFont="1" applyBorder="1" applyAlignment="1">
      <alignment horizontal="center" vertical="center" wrapText="1"/>
    </xf>
    <xf numFmtId="0" fontId="21" fillId="0" borderId="216" xfId="0" applyFont="1" applyBorder="1" applyAlignment="1">
      <alignment horizontal="center" vertical="center" wrapText="1"/>
    </xf>
    <xf numFmtId="0" fontId="21" fillId="0" borderId="217" xfId="0" applyFont="1" applyBorder="1" applyAlignment="1">
      <alignment horizontal="center" vertical="center" wrapText="1"/>
    </xf>
    <xf numFmtId="0" fontId="4" fillId="10" borderId="0" xfId="0" applyFont="1" applyFill="1" applyAlignment="1">
      <alignment horizontal="center" vertical="center"/>
    </xf>
    <xf numFmtId="0" fontId="25" fillId="10" borderId="218" xfId="0" applyFont="1" applyFill="1" applyBorder="1" applyAlignment="1">
      <alignment horizontal="center" vertical="center"/>
    </xf>
    <xf numFmtId="0" fontId="25" fillId="10" borderId="219" xfId="0" applyFont="1" applyFill="1" applyBorder="1" applyAlignment="1">
      <alignment horizontal="center" vertical="center"/>
    </xf>
    <xf numFmtId="0" fontId="25" fillId="10" borderId="220" xfId="0" applyFont="1" applyFill="1" applyBorder="1" applyAlignment="1">
      <alignment horizontal="center" vertical="center"/>
    </xf>
    <xf numFmtId="38" fontId="92" fillId="9" borderId="218" xfId="0" applyNumberFormat="1" applyFont="1" applyFill="1" applyBorder="1" applyAlignment="1">
      <alignment horizontal="center" vertical="center"/>
    </xf>
    <xf numFmtId="0" fontId="92" fillId="9" borderId="219" xfId="0" applyFont="1" applyFill="1" applyBorder="1" applyAlignment="1">
      <alignment horizontal="center" vertical="center"/>
    </xf>
    <xf numFmtId="0" fontId="0" fillId="10" borderId="218" xfId="0" applyFill="1" applyBorder="1" applyAlignment="1">
      <alignment horizontal="center" vertical="center"/>
    </xf>
    <xf numFmtId="0" fontId="0" fillId="10" borderId="219" xfId="0" applyFill="1" applyBorder="1" applyAlignment="1">
      <alignment horizontal="center" vertical="center"/>
    </xf>
    <xf numFmtId="0" fontId="0" fillId="10" borderId="220" xfId="0" applyFill="1" applyBorder="1" applyAlignment="1">
      <alignment horizontal="center" vertical="center"/>
    </xf>
    <xf numFmtId="0" fontId="0" fillId="9" borderId="218" xfId="0" applyFill="1" applyBorder="1" applyAlignment="1">
      <alignment horizontal="center" vertical="center"/>
    </xf>
    <xf numFmtId="0" fontId="0" fillId="9" borderId="219" xfId="0" applyFill="1" applyBorder="1" applyAlignment="1">
      <alignment horizontal="center" vertical="center"/>
    </xf>
    <xf numFmtId="0" fontId="25" fillId="10" borderId="233" xfId="0" applyFont="1" applyFill="1" applyBorder="1" applyAlignment="1">
      <alignment horizontal="center" vertical="center" textRotation="255"/>
    </xf>
    <xf numFmtId="0" fontId="0" fillId="10" borderId="358" xfId="0" applyFill="1" applyBorder="1" applyAlignment="1">
      <alignment horizontal="center" vertical="center" wrapText="1"/>
    </xf>
    <xf numFmtId="0" fontId="0" fillId="10" borderId="268" xfId="0" applyFill="1" applyBorder="1" applyAlignment="1">
      <alignment horizontal="center" vertical="center" wrapText="1"/>
    </xf>
    <xf numFmtId="0" fontId="0" fillId="10" borderId="359" xfId="0" applyFill="1" applyBorder="1" applyAlignment="1">
      <alignment horizontal="center" vertical="center" wrapText="1"/>
    </xf>
    <xf numFmtId="0" fontId="0" fillId="10" borderId="231" xfId="0" applyFill="1" applyBorder="1" applyAlignment="1">
      <alignment horizontal="center" vertical="center" wrapText="1"/>
    </xf>
    <xf numFmtId="0" fontId="0" fillId="10" borderId="360" xfId="0" applyFill="1" applyBorder="1" applyAlignment="1">
      <alignment horizontal="center" vertical="center" wrapText="1"/>
    </xf>
    <xf numFmtId="0" fontId="3" fillId="9" borderId="209" xfId="0" applyFont="1" applyFill="1" applyBorder="1" applyAlignment="1">
      <alignment horizontal="center" vertical="center"/>
    </xf>
    <xf numFmtId="0" fontId="0" fillId="9" borderId="264" xfId="0" applyFill="1" applyBorder="1" applyAlignment="1">
      <alignment horizontal="center"/>
    </xf>
    <xf numFmtId="0" fontId="0" fillId="10" borderId="221" xfId="0" applyFill="1" applyBorder="1" applyAlignment="1">
      <alignment horizontal="center"/>
    </xf>
    <xf numFmtId="0" fontId="0" fillId="10" borderId="222" xfId="0" applyFill="1" applyBorder="1" applyAlignment="1">
      <alignment horizontal="center"/>
    </xf>
    <xf numFmtId="0" fontId="0" fillId="10" borderId="223" xfId="0" applyFill="1" applyBorder="1" applyAlignment="1">
      <alignment horizontal="center"/>
    </xf>
    <xf numFmtId="0" fontId="0" fillId="10" borderId="0" xfId="0" applyFill="1" applyAlignment="1">
      <alignment horizontal="center"/>
    </xf>
    <xf numFmtId="0" fontId="0" fillId="9" borderId="227" xfId="0" applyFill="1" applyBorder="1" applyAlignment="1">
      <alignment horizontal="right"/>
    </xf>
    <xf numFmtId="0" fontId="0" fillId="9" borderId="228" xfId="0" applyFill="1" applyBorder="1" applyAlignment="1">
      <alignment horizontal="right"/>
    </xf>
    <xf numFmtId="0" fontId="0" fillId="9" borderId="0" xfId="0" applyFill="1" applyAlignment="1">
      <alignment horizontal="center"/>
    </xf>
    <xf numFmtId="0" fontId="0" fillId="9" borderId="248" xfId="0" applyFill="1" applyBorder="1" applyAlignment="1">
      <alignment horizontal="right"/>
    </xf>
    <xf numFmtId="0" fontId="0" fillId="9" borderId="249" xfId="0" applyFill="1" applyBorder="1" applyAlignment="1">
      <alignment horizontal="right"/>
    </xf>
    <xf numFmtId="0" fontId="0" fillId="9" borderId="323" xfId="0" applyFill="1" applyBorder="1" applyAlignment="1">
      <alignment horizontal="right" shrinkToFit="1"/>
    </xf>
    <xf numFmtId="0" fontId="0" fillId="9" borderId="264" xfId="0" applyFill="1" applyBorder="1" applyAlignment="1">
      <alignment horizontal="right" shrinkToFit="1"/>
    </xf>
    <xf numFmtId="0" fontId="2" fillId="10" borderId="228" xfId="0" applyFont="1" applyFill="1" applyBorder="1" applyAlignment="1">
      <alignment horizontal="left" vertical="top" wrapText="1"/>
    </xf>
    <xf numFmtId="0" fontId="2" fillId="10" borderId="228" xfId="0" applyFont="1" applyFill="1" applyBorder="1" applyAlignment="1">
      <alignment horizontal="left" vertical="top"/>
    </xf>
    <xf numFmtId="0" fontId="2" fillId="10" borderId="229" xfId="0" applyFont="1" applyFill="1" applyBorder="1" applyAlignment="1">
      <alignment horizontal="left" vertical="top"/>
    </xf>
    <xf numFmtId="0" fontId="2" fillId="10" borderId="0" xfId="0" applyFont="1" applyFill="1" applyAlignment="1">
      <alignment horizontal="left" vertical="top"/>
    </xf>
    <xf numFmtId="0" fontId="2" fillId="10" borderId="293" xfId="0" applyFont="1" applyFill="1" applyBorder="1" applyAlignment="1">
      <alignment horizontal="left" vertical="top"/>
    </xf>
    <xf numFmtId="0" fontId="2" fillId="10" borderId="231" xfId="0" applyFont="1" applyFill="1" applyBorder="1" applyAlignment="1">
      <alignment horizontal="left" vertical="top"/>
    </xf>
    <xf numFmtId="0" fontId="2" fillId="10" borderId="232" xfId="0" applyFont="1" applyFill="1" applyBorder="1" applyAlignment="1">
      <alignment horizontal="left" vertical="top"/>
    </xf>
    <xf numFmtId="0" fontId="0" fillId="9" borderId="228" xfId="0" applyFill="1" applyBorder="1" applyAlignment="1">
      <alignment horizontal="center"/>
    </xf>
    <xf numFmtId="0" fontId="0" fillId="9" borderId="229" xfId="0" applyFill="1" applyBorder="1" applyAlignment="1">
      <alignment horizontal="center"/>
    </xf>
    <xf numFmtId="0" fontId="25" fillId="10" borderId="240" xfId="0" quotePrefix="1" applyFont="1" applyFill="1" applyBorder="1" applyAlignment="1">
      <alignment horizontal="center"/>
    </xf>
    <xf numFmtId="0" fontId="25" fillId="10" borderId="241" xfId="0" quotePrefix="1" applyFont="1" applyFill="1" applyBorder="1" applyAlignment="1">
      <alignment horizontal="center"/>
    </xf>
    <xf numFmtId="0" fontId="25" fillId="10" borderId="242" xfId="0" quotePrefix="1" applyFont="1" applyFill="1" applyBorder="1" applyAlignment="1">
      <alignment horizontal="center"/>
    </xf>
    <xf numFmtId="0" fontId="25" fillId="10" borderId="246" xfId="0" quotePrefix="1" applyFont="1" applyFill="1" applyBorder="1" applyAlignment="1">
      <alignment horizontal="center"/>
    </xf>
    <xf numFmtId="0" fontId="25" fillId="10" borderId="0" xfId="0" quotePrefix="1" applyFont="1" applyFill="1" applyAlignment="1">
      <alignment horizontal="center"/>
    </xf>
    <xf numFmtId="0" fontId="25" fillId="10" borderId="247" xfId="0" quotePrefix="1" applyFont="1" applyFill="1" applyBorder="1" applyAlignment="1">
      <alignment horizontal="center"/>
    </xf>
    <xf numFmtId="0" fontId="25" fillId="10" borderId="246" xfId="0" applyFont="1" applyFill="1" applyBorder="1" applyAlignment="1">
      <alignment horizontal="center" vertical="top" textRotation="255"/>
    </xf>
    <xf numFmtId="0" fontId="25" fillId="10" borderId="0" xfId="0" applyFont="1" applyFill="1" applyAlignment="1">
      <alignment horizontal="center" vertical="top" textRotation="255"/>
    </xf>
    <xf numFmtId="0" fontId="25" fillId="10" borderId="247" xfId="0" applyFont="1" applyFill="1" applyBorder="1" applyAlignment="1">
      <alignment horizontal="center" vertical="top" textRotation="255"/>
    </xf>
    <xf numFmtId="0" fontId="25" fillId="10" borderId="243" xfId="0" applyFont="1" applyFill="1" applyBorder="1" applyAlignment="1">
      <alignment horizontal="center" vertical="top" textRotation="255"/>
    </xf>
    <xf numFmtId="0" fontId="25" fillId="10" borderId="244" xfId="0" applyFont="1" applyFill="1" applyBorder="1" applyAlignment="1">
      <alignment horizontal="center" vertical="top" textRotation="255"/>
    </xf>
    <xf numFmtId="0" fontId="25" fillId="10" borderId="245" xfId="0" applyFont="1" applyFill="1" applyBorder="1" applyAlignment="1">
      <alignment horizontal="center" vertical="top" textRotation="255"/>
    </xf>
    <xf numFmtId="0" fontId="2" fillId="10" borderId="228" xfId="0" applyFont="1" applyFill="1" applyBorder="1" applyAlignment="1">
      <alignment horizontal="center" vertical="center" textRotation="255" wrapText="1"/>
    </xf>
    <xf numFmtId="0" fontId="2" fillId="10" borderId="0" xfId="0" applyFont="1" applyFill="1" applyAlignment="1">
      <alignment horizontal="center" vertical="center" textRotation="255" wrapText="1"/>
    </xf>
    <xf numFmtId="0" fontId="2" fillId="10" borderId="234" xfId="0" applyFont="1" applyFill="1" applyBorder="1" applyAlignment="1">
      <alignment horizontal="center" vertical="center" textRotation="255"/>
    </xf>
    <xf numFmtId="0" fontId="2" fillId="10" borderId="236" xfId="0" applyFont="1" applyFill="1" applyBorder="1" applyAlignment="1">
      <alignment horizontal="center" vertical="center" textRotation="255"/>
    </xf>
    <xf numFmtId="0" fontId="2" fillId="10" borderId="235" xfId="0" applyFont="1" applyFill="1" applyBorder="1" applyAlignment="1">
      <alignment horizontal="center" vertical="center" textRotation="255"/>
    </xf>
    <xf numFmtId="0" fontId="2" fillId="10" borderId="291" xfId="0" applyFont="1" applyFill="1" applyBorder="1" applyAlignment="1">
      <alignment horizontal="center" vertical="center" textRotation="255"/>
    </xf>
    <xf numFmtId="0" fontId="70" fillId="10" borderId="233" xfId="0" applyFont="1" applyFill="1" applyBorder="1" applyAlignment="1">
      <alignment horizontal="left" vertical="top" wrapText="1"/>
    </xf>
    <xf numFmtId="0" fontId="70" fillId="10" borderId="234" xfId="0" applyFont="1" applyFill="1" applyBorder="1" applyAlignment="1">
      <alignment horizontal="left" vertical="top" wrapText="1"/>
    </xf>
    <xf numFmtId="0" fontId="70" fillId="10" borderId="235" xfId="0" applyFont="1" applyFill="1" applyBorder="1" applyAlignment="1">
      <alignment horizontal="left" vertical="top" wrapText="1"/>
    </xf>
    <xf numFmtId="0" fontId="70" fillId="10" borderId="238" xfId="0" applyFont="1" applyFill="1" applyBorder="1" applyAlignment="1">
      <alignment horizontal="left" vertical="top" wrapText="1"/>
    </xf>
    <xf numFmtId="0" fontId="70" fillId="10" borderId="0" xfId="0" applyFont="1" applyFill="1" applyAlignment="1">
      <alignment horizontal="left" vertical="top" wrapText="1"/>
    </xf>
    <xf numFmtId="0" fontId="70" fillId="10" borderId="239" xfId="0" applyFont="1" applyFill="1" applyBorder="1" applyAlignment="1">
      <alignment horizontal="left" vertical="top" wrapText="1"/>
    </xf>
    <xf numFmtId="185" fontId="25" fillId="9" borderId="283" xfId="0" applyNumberFormat="1" applyFont="1" applyFill="1" applyBorder="1" applyAlignment="1">
      <alignment horizontal="right" vertical="center" wrapText="1"/>
    </xf>
    <xf numFmtId="185" fontId="25" fillId="9" borderId="244" xfId="0" applyNumberFormat="1" applyFont="1" applyFill="1" applyBorder="1" applyAlignment="1">
      <alignment horizontal="right" vertical="center" wrapText="1"/>
    </xf>
    <xf numFmtId="0" fontId="70" fillId="10" borderId="301" xfId="0" applyFont="1" applyFill="1" applyBorder="1" applyAlignment="1">
      <alignment horizontal="left" vertical="top" wrapText="1"/>
    </xf>
    <xf numFmtId="0" fontId="70" fillId="10" borderId="261" xfId="0" applyFont="1" applyFill="1" applyBorder="1" applyAlignment="1">
      <alignment horizontal="left" vertical="top" wrapText="1"/>
    </xf>
    <xf numFmtId="0" fontId="94" fillId="10" borderId="240" xfId="0" applyFont="1" applyFill="1" applyBorder="1" applyAlignment="1">
      <alignment horizontal="left" vertical="top" wrapText="1"/>
    </xf>
    <xf numFmtId="0" fontId="94" fillId="10" borderId="241" xfId="0" applyFont="1" applyFill="1" applyBorder="1" applyAlignment="1">
      <alignment horizontal="left" vertical="top"/>
    </xf>
    <xf numFmtId="0" fontId="94" fillId="10" borderId="242" xfId="0" applyFont="1" applyFill="1" applyBorder="1" applyAlignment="1">
      <alignment horizontal="left" vertical="top"/>
    </xf>
    <xf numFmtId="0" fontId="94" fillId="10" borderId="246" xfId="0" applyFont="1" applyFill="1" applyBorder="1" applyAlignment="1">
      <alignment horizontal="left" vertical="top" wrapText="1"/>
    </xf>
    <xf numFmtId="0" fontId="94" fillId="10" borderId="0" xfId="0" applyFont="1" applyFill="1" applyAlignment="1">
      <alignment horizontal="left" vertical="top" wrapText="1"/>
    </xf>
    <xf numFmtId="0" fontId="94" fillId="10" borderId="247" xfId="0" applyFont="1" applyFill="1" applyBorder="1" applyAlignment="1">
      <alignment horizontal="left" vertical="top" wrapText="1"/>
    </xf>
    <xf numFmtId="0" fontId="70" fillId="10" borderId="324" xfId="0" applyFont="1" applyFill="1" applyBorder="1" applyAlignment="1">
      <alignment horizontal="left" vertical="top" wrapText="1"/>
    </xf>
    <xf numFmtId="0" fontId="70" fillId="10" borderId="247" xfId="0" applyFont="1" applyFill="1" applyBorder="1" applyAlignment="1">
      <alignment horizontal="left" vertical="top" wrapText="1"/>
    </xf>
    <xf numFmtId="185" fontId="25" fillId="9" borderId="0" xfId="0" applyNumberFormat="1" applyFont="1" applyFill="1" applyAlignment="1">
      <alignment horizontal="right" vertical="center" wrapText="1"/>
    </xf>
    <xf numFmtId="185" fontId="25" fillId="9" borderId="238" xfId="0" applyNumberFormat="1" applyFont="1" applyFill="1" applyBorder="1" applyAlignment="1">
      <alignment horizontal="right" vertical="center" wrapText="1"/>
    </xf>
    <xf numFmtId="0" fontId="94" fillId="10" borderId="292" xfId="0" applyFont="1" applyFill="1" applyBorder="1" applyAlignment="1">
      <alignment horizontal="center" vertical="top" textRotation="255"/>
    </xf>
    <xf numFmtId="0" fontId="94" fillId="10" borderId="230" xfId="0" applyFont="1" applyFill="1" applyBorder="1" applyAlignment="1">
      <alignment horizontal="center" vertical="top" textRotation="255"/>
    </xf>
    <xf numFmtId="0" fontId="94" fillId="10" borderId="231" xfId="0" applyFont="1" applyFill="1" applyBorder="1" applyAlignment="1">
      <alignment horizontal="center" vertical="top" textRotation="255"/>
    </xf>
    <xf numFmtId="0" fontId="94" fillId="10" borderId="227" xfId="0" quotePrefix="1" applyFont="1" applyFill="1" applyBorder="1" applyAlignment="1">
      <alignment horizontal="center" vertical="center" textRotation="91"/>
    </xf>
    <xf numFmtId="0" fontId="94" fillId="10" borderId="228" xfId="0" applyFont="1" applyFill="1" applyBorder="1" applyAlignment="1">
      <alignment horizontal="center" vertical="center" textRotation="91"/>
    </xf>
    <xf numFmtId="0" fontId="94" fillId="10" borderId="292" xfId="0" applyFont="1" applyFill="1" applyBorder="1" applyAlignment="1">
      <alignment horizontal="center" vertical="center" textRotation="91"/>
    </xf>
    <xf numFmtId="0" fontId="94" fillId="10" borderId="0" xfId="0" applyFont="1" applyFill="1" applyAlignment="1">
      <alignment horizontal="center" vertical="center" textRotation="91"/>
    </xf>
    <xf numFmtId="0" fontId="70" fillId="10" borderId="240" xfId="0" applyFont="1" applyFill="1" applyBorder="1" applyAlignment="1">
      <alignment horizontal="center"/>
    </xf>
    <xf numFmtId="0" fontId="70" fillId="10" borderId="241" xfId="0" applyFont="1" applyFill="1" applyBorder="1" applyAlignment="1">
      <alignment horizontal="center"/>
    </xf>
    <xf numFmtId="0" fontId="0" fillId="9" borderId="246" xfId="0" applyFill="1" applyBorder="1" applyAlignment="1">
      <alignment horizontal="center"/>
    </xf>
    <xf numFmtId="0" fontId="0" fillId="10" borderId="250" xfId="0" applyFill="1" applyBorder="1" applyAlignment="1">
      <alignment horizontal="center"/>
    </xf>
    <xf numFmtId="0" fontId="94" fillId="10" borderId="233" xfId="0" applyFont="1" applyFill="1" applyBorder="1" applyAlignment="1">
      <alignment horizontal="left" vertical="top" wrapText="1"/>
    </xf>
    <xf numFmtId="0" fontId="94" fillId="10" borderId="234" xfId="0" applyFont="1" applyFill="1" applyBorder="1" applyAlignment="1">
      <alignment horizontal="left" vertical="top"/>
    </xf>
    <xf numFmtId="0" fontId="94" fillId="10" borderId="238" xfId="0" applyFont="1" applyFill="1" applyBorder="1" applyAlignment="1">
      <alignment horizontal="left" vertical="top"/>
    </xf>
    <xf numFmtId="0" fontId="94" fillId="10" borderId="0" xfId="0" applyFont="1" applyFill="1" applyAlignment="1">
      <alignment horizontal="left" vertical="top"/>
    </xf>
    <xf numFmtId="0" fontId="0" fillId="10" borderId="240" xfId="0" applyFill="1" applyBorder="1" applyAlignment="1">
      <alignment horizontal="left" vertical="top"/>
    </xf>
    <xf numFmtId="0" fontId="0" fillId="10" borderId="241" xfId="0" applyFill="1" applyBorder="1" applyAlignment="1">
      <alignment horizontal="left" vertical="top"/>
    </xf>
    <xf numFmtId="0" fontId="0" fillId="10" borderId="242" xfId="0" applyFill="1" applyBorder="1" applyAlignment="1">
      <alignment horizontal="left" vertical="top"/>
    </xf>
    <xf numFmtId="0" fontId="0" fillId="10" borderId="243" xfId="0" applyFill="1" applyBorder="1" applyAlignment="1">
      <alignment horizontal="left" vertical="top"/>
    </xf>
    <xf numFmtId="0" fontId="0" fillId="10" borderId="244" xfId="0" applyFill="1" applyBorder="1" applyAlignment="1">
      <alignment horizontal="left" vertical="top"/>
    </xf>
    <xf numFmtId="0" fontId="0" fillId="10" borderId="245" xfId="0" applyFill="1" applyBorder="1" applyAlignment="1">
      <alignment horizontal="left" vertical="top"/>
    </xf>
    <xf numFmtId="0" fontId="94" fillId="10" borderId="240" xfId="0" applyFont="1" applyFill="1" applyBorder="1" applyAlignment="1">
      <alignment horizontal="left" vertical="center"/>
    </xf>
    <xf numFmtId="0" fontId="94" fillId="10" borderId="241" xfId="0" applyFont="1" applyFill="1" applyBorder="1" applyAlignment="1">
      <alignment horizontal="left" vertical="center"/>
    </xf>
    <xf numFmtId="0" fontId="94" fillId="10" borderId="242" xfId="0" applyFont="1" applyFill="1" applyBorder="1" applyAlignment="1">
      <alignment horizontal="left" vertical="center"/>
    </xf>
    <xf numFmtId="0" fontId="94" fillId="10" borderId="246" xfId="0" applyFont="1" applyFill="1" applyBorder="1" applyAlignment="1">
      <alignment horizontal="left" vertical="center"/>
    </xf>
    <xf numFmtId="0" fontId="94" fillId="10" borderId="0" xfId="0" applyFont="1" applyFill="1" applyAlignment="1">
      <alignment horizontal="left" vertical="center"/>
    </xf>
    <xf numFmtId="0" fontId="94" fillId="10" borderId="247" xfId="0" applyFont="1" applyFill="1" applyBorder="1" applyAlignment="1">
      <alignment horizontal="left" vertical="center"/>
    </xf>
    <xf numFmtId="0" fontId="0" fillId="10" borderId="246" xfId="0" applyFill="1" applyBorder="1" applyAlignment="1">
      <alignment horizontal="left" vertical="top"/>
    </xf>
    <xf numFmtId="0" fontId="0" fillId="10" borderId="0" xfId="0" applyFill="1" applyAlignment="1">
      <alignment horizontal="left" vertical="top"/>
    </xf>
    <xf numFmtId="0" fontId="0" fillId="10" borderId="247" xfId="0" applyFill="1" applyBorder="1" applyAlignment="1">
      <alignment horizontal="left" vertical="top"/>
    </xf>
    <xf numFmtId="0" fontId="94" fillId="10" borderId="290" xfId="0" applyFont="1" applyFill="1" applyBorder="1" applyAlignment="1">
      <alignment horizontal="left" vertical="top"/>
    </xf>
    <xf numFmtId="0" fontId="94" fillId="10" borderId="236" xfId="0" applyFont="1" applyFill="1" applyBorder="1" applyAlignment="1">
      <alignment horizontal="left" vertical="top"/>
    </xf>
    <xf numFmtId="0" fontId="94" fillId="10" borderId="240" xfId="0" applyFont="1" applyFill="1" applyBorder="1" applyAlignment="1">
      <alignment horizontal="right"/>
    </xf>
    <xf numFmtId="0" fontId="94" fillId="10" borderId="241" xfId="0" applyFont="1" applyFill="1" applyBorder="1" applyAlignment="1">
      <alignment horizontal="right"/>
    </xf>
    <xf numFmtId="0" fontId="94" fillId="10" borderId="242" xfId="0" applyFont="1" applyFill="1" applyBorder="1" applyAlignment="1">
      <alignment horizontal="right"/>
    </xf>
    <xf numFmtId="49" fontId="0" fillId="11" borderId="296" xfId="0" applyNumberFormat="1" applyFill="1" applyBorder="1" applyAlignment="1">
      <alignment horizontal="center"/>
    </xf>
    <xf numFmtId="49" fontId="0" fillId="11" borderId="297" xfId="0" applyNumberFormat="1" applyFill="1" applyBorder="1" applyAlignment="1">
      <alignment horizontal="center"/>
    </xf>
    <xf numFmtId="49" fontId="0" fillId="11" borderId="325" xfId="0" applyNumberFormat="1" applyFill="1" applyBorder="1" applyAlignment="1">
      <alignment horizontal="center"/>
    </xf>
    <xf numFmtId="0" fontId="0" fillId="10" borderId="244" xfId="0" applyFill="1" applyBorder="1" applyAlignment="1">
      <alignment horizontal="center" vertical="top"/>
    </xf>
    <xf numFmtId="0" fontId="0" fillId="10" borderId="245" xfId="0" applyFill="1" applyBorder="1" applyAlignment="1">
      <alignment horizontal="center" vertical="top"/>
    </xf>
    <xf numFmtId="0" fontId="0" fillId="10" borderId="227" xfId="0" applyFill="1" applyBorder="1" applyAlignment="1">
      <alignment horizontal="center"/>
    </xf>
    <xf numFmtId="0" fontId="0" fillId="10" borderId="228" xfId="0" applyFill="1" applyBorder="1" applyAlignment="1">
      <alignment horizontal="center"/>
    </xf>
    <xf numFmtId="0" fontId="0" fillId="10" borderId="229" xfId="0" applyFill="1" applyBorder="1" applyAlignment="1">
      <alignment horizontal="center"/>
    </xf>
    <xf numFmtId="0" fontId="0" fillId="10" borderId="292" xfId="0" applyFill="1" applyBorder="1" applyAlignment="1">
      <alignment horizontal="center"/>
    </xf>
    <xf numFmtId="0" fontId="0" fillId="10" borderId="293" xfId="0" applyFill="1" applyBorder="1" applyAlignment="1">
      <alignment horizontal="center"/>
    </xf>
    <xf numFmtId="0" fontId="0" fillId="10" borderId="319" xfId="0" applyFill="1" applyBorder="1" applyAlignment="1">
      <alignment horizontal="center"/>
    </xf>
    <xf numFmtId="0" fontId="0" fillId="10" borderId="244" xfId="0" applyFill="1" applyBorder="1" applyAlignment="1">
      <alignment horizontal="center"/>
    </xf>
    <xf numFmtId="0" fontId="0" fillId="10" borderId="320" xfId="0" applyFill="1" applyBorder="1" applyAlignment="1">
      <alignment horizontal="center"/>
    </xf>
    <xf numFmtId="0" fontId="94" fillId="10" borderId="257" xfId="0" applyFont="1" applyFill="1" applyBorder="1" applyAlignment="1">
      <alignment horizontal="center" vertical="center" wrapText="1"/>
    </xf>
    <xf numFmtId="0" fontId="94" fillId="10" borderId="258" xfId="0" applyFont="1" applyFill="1" applyBorder="1" applyAlignment="1">
      <alignment horizontal="center" vertical="center" wrapText="1"/>
    </xf>
    <xf numFmtId="0" fontId="94" fillId="10" borderId="259" xfId="0" applyFont="1" applyFill="1" applyBorder="1" applyAlignment="1">
      <alignment horizontal="center" vertical="center" wrapText="1"/>
    </xf>
    <xf numFmtId="0" fontId="94" fillId="10" borderId="255" xfId="0" applyFont="1" applyFill="1" applyBorder="1" applyAlignment="1">
      <alignment horizontal="center" vertical="center" wrapText="1"/>
    </xf>
    <xf numFmtId="0" fontId="94" fillId="10" borderId="0" xfId="0" applyFont="1" applyFill="1" applyAlignment="1">
      <alignment horizontal="center" vertical="center" wrapText="1"/>
    </xf>
    <xf numFmtId="0" fontId="94" fillId="10" borderId="250" xfId="0" applyFont="1" applyFill="1" applyBorder="1" applyAlignment="1">
      <alignment horizontal="center" vertical="center" wrapText="1"/>
    </xf>
    <xf numFmtId="0" fontId="94" fillId="10" borderId="256" xfId="0" applyFont="1" applyFill="1" applyBorder="1" applyAlignment="1">
      <alignment horizontal="center" vertical="center" wrapText="1"/>
    </xf>
    <xf numFmtId="0" fontId="94" fillId="10" borderId="249" xfId="0" applyFont="1" applyFill="1" applyBorder="1" applyAlignment="1">
      <alignment horizontal="center" vertical="center" wrapText="1"/>
    </xf>
    <xf numFmtId="0" fontId="2" fillId="10" borderId="241"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60" xfId="0" applyFont="1" applyFill="1" applyBorder="1" applyAlignment="1">
      <alignment horizontal="center" vertical="center" wrapText="1"/>
    </xf>
    <xf numFmtId="0" fontId="2" fillId="10" borderId="261" xfId="0" applyFont="1" applyFill="1" applyBorder="1" applyAlignment="1">
      <alignment horizontal="center" vertical="center" wrapText="1"/>
    </xf>
    <xf numFmtId="0" fontId="2" fillId="10" borderId="262" xfId="0" applyFont="1" applyFill="1" applyBorder="1" applyAlignment="1">
      <alignment horizontal="center" vertical="center" wrapText="1"/>
    </xf>
    <xf numFmtId="0" fontId="2" fillId="10" borderId="263" xfId="0" applyFont="1" applyFill="1" applyBorder="1" applyAlignment="1">
      <alignment horizontal="center" vertical="center" wrapText="1"/>
    </xf>
    <xf numFmtId="0" fontId="2" fillId="10" borderId="264" xfId="0" applyFont="1" applyFill="1" applyBorder="1" applyAlignment="1">
      <alignment horizontal="center" vertical="center" wrapText="1"/>
    </xf>
    <xf numFmtId="0" fontId="2" fillId="10" borderId="265" xfId="0" applyFont="1" applyFill="1" applyBorder="1" applyAlignment="1">
      <alignment horizontal="center" vertical="center" wrapText="1"/>
    </xf>
    <xf numFmtId="0" fontId="0" fillId="9" borderId="227" xfId="0" applyFill="1" applyBorder="1" applyAlignment="1">
      <alignment horizontal="left" vertical="top" wrapText="1"/>
    </xf>
    <xf numFmtId="0" fontId="0" fillId="9" borderId="228" xfId="0" applyFill="1" applyBorder="1" applyAlignment="1">
      <alignment horizontal="left" vertical="top" wrapText="1"/>
    </xf>
    <xf numFmtId="0" fontId="0" fillId="9" borderId="229" xfId="0" applyFill="1" applyBorder="1" applyAlignment="1">
      <alignment horizontal="left" vertical="top" wrapText="1"/>
    </xf>
    <xf numFmtId="0" fontId="0" fillId="9" borderId="230" xfId="0" applyFill="1" applyBorder="1" applyAlignment="1">
      <alignment horizontal="left" vertical="top" wrapText="1"/>
    </xf>
    <xf numFmtId="0" fontId="0" fillId="9" borderId="231" xfId="0" applyFill="1" applyBorder="1" applyAlignment="1">
      <alignment horizontal="left" vertical="top" wrapText="1"/>
    </xf>
    <xf numFmtId="0" fontId="0" fillId="9" borderId="232" xfId="0" applyFill="1" applyBorder="1" applyAlignment="1">
      <alignment horizontal="left" vertical="top" wrapText="1"/>
    </xf>
    <xf numFmtId="0" fontId="0" fillId="9" borderId="321" xfId="0" applyFill="1" applyBorder="1" applyAlignment="1">
      <alignment horizontal="left" vertical="top" wrapText="1"/>
    </xf>
    <xf numFmtId="0" fontId="0" fillId="9" borderId="322" xfId="0" applyFill="1" applyBorder="1" applyAlignment="1">
      <alignment horizontal="left" vertical="top" wrapText="1"/>
    </xf>
    <xf numFmtId="0" fontId="94" fillId="10" borderId="241" xfId="0" applyFont="1" applyFill="1" applyBorder="1" applyAlignment="1">
      <alignment horizontal="left" vertical="top" wrapText="1"/>
    </xf>
    <xf numFmtId="0" fontId="94" fillId="10" borderId="244" xfId="0" applyFont="1" applyFill="1" applyBorder="1" applyAlignment="1">
      <alignment horizontal="left" vertical="top" wrapText="1"/>
    </xf>
    <xf numFmtId="0" fontId="94" fillId="10" borderId="245" xfId="0" applyFont="1" applyFill="1" applyBorder="1" applyAlignment="1">
      <alignment horizontal="left" vertical="top" wrapText="1"/>
    </xf>
    <xf numFmtId="0" fontId="25" fillId="10" borderId="294" xfId="0" applyFont="1" applyFill="1" applyBorder="1" applyAlignment="1">
      <alignment horizontal="center" vertical="center"/>
    </xf>
    <xf numFmtId="0" fontId="25" fillId="10" borderId="295" xfId="0" applyFont="1" applyFill="1" applyBorder="1" applyAlignment="1">
      <alignment horizontal="center" vertical="center"/>
    </xf>
    <xf numFmtId="0" fontId="94" fillId="10" borderId="295" xfId="0" applyFont="1" applyFill="1" applyBorder="1" applyAlignment="1">
      <alignment horizontal="left"/>
    </xf>
    <xf numFmtId="0" fontId="25" fillId="10" borderId="257" xfId="0" applyFont="1" applyFill="1" applyBorder="1" applyAlignment="1">
      <alignment horizontal="center" vertical="center"/>
    </xf>
    <xf numFmtId="0" fontId="25" fillId="10" borderId="258" xfId="0" applyFont="1" applyFill="1" applyBorder="1" applyAlignment="1">
      <alignment horizontal="center" vertical="center"/>
    </xf>
    <xf numFmtId="0" fontId="94" fillId="10" borderId="258" xfId="0" applyFont="1" applyFill="1" applyBorder="1" applyAlignment="1">
      <alignment horizontal="left"/>
    </xf>
    <xf numFmtId="0" fontId="0" fillId="10" borderId="310" xfId="0" applyFill="1" applyBorder="1" applyAlignment="1">
      <alignment horizontal="center" vertical="top" wrapText="1"/>
    </xf>
    <xf numFmtId="0" fontId="0" fillId="10" borderId="0" xfId="0" applyFill="1" applyAlignment="1">
      <alignment horizontal="center" vertical="top"/>
    </xf>
    <xf numFmtId="0" fontId="0" fillId="10" borderId="311" xfId="0" applyFill="1" applyBorder="1" applyAlignment="1">
      <alignment horizontal="center" vertical="top"/>
    </xf>
    <xf numFmtId="0" fontId="0" fillId="10" borderId="312" xfId="0" applyFill="1" applyBorder="1" applyAlignment="1">
      <alignment horizontal="center" vertical="top"/>
    </xf>
    <xf numFmtId="0" fontId="0" fillId="10" borderId="313" xfId="0" applyFill="1" applyBorder="1" applyAlignment="1">
      <alignment horizontal="center" vertical="top"/>
    </xf>
    <xf numFmtId="0" fontId="0" fillId="10" borderId="314" xfId="0" applyFill="1" applyBorder="1" applyAlignment="1">
      <alignment horizontal="center" vertical="top"/>
    </xf>
    <xf numFmtId="0" fontId="0" fillId="9" borderId="315" xfId="0" applyFill="1" applyBorder="1" applyAlignment="1">
      <alignment horizontal="left" vertical="top" wrapText="1"/>
    </xf>
    <xf numFmtId="0" fontId="0" fillId="9" borderId="302" xfId="0" applyFill="1" applyBorder="1" applyAlignment="1">
      <alignment horizontal="left" vertical="top" wrapText="1"/>
    </xf>
    <xf numFmtId="0" fontId="0" fillId="9" borderId="303" xfId="0" applyFill="1" applyBorder="1" applyAlignment="1">
      <alignment horizontal="left" vertical="top" wrapText="1"/>
    </xf>
    <xf numFmtId="0" fontId="0" fillId="9" borderId="310" xfId="0" applyFill="1" applyBorder="1" applyAlignment="1">
      <alignment horizontal="left" vertical="top" wrapText="1"/>
    </xf>
    <xf numFmtId="0" fontId="0" fillId="9" borderId="0" xfId="0" applyFill="1" applyAlignment="1">
      <alignment horizontal="left" vertical="top" wrapText="1"/>
    </xf>
    <xf numFmtId="0" fontId="0" fillId="9" borderId="304" xfId="0" applyFill="1" applyBorder="1" applyAlignment="1">
      <alignment horizontal="left" vertical="top" wrapText="1"/>
    </xf>
    <xf numFmtId="0" fontId="0" fillId="9" borderId="316" xfId="0" applyFill="1" applyBorder="1" applyAlignment="1">
      <alignment horizontal="left" vertical="top" wrapText="1"/>
    </xf>
    <xf numFmtId="0" fontId="0" fillId="9" borderId="305" xfId="0" applyFill="1" applyBorder="1" applyAlignment="1">
      <alignment horizontal="left" vertical="top" wrapText="1"/>
    </xf>
    <xf numFmtId="0" fontId="0" fillId="9" borderId="306" xfId="0" applyFill="1" applyBorder="1" applyAlignment="1">
      <alignment horizontal="left" vertical="top" wrapText="1"/>
    </xf>
    <xf numFmtId="0" fontId="94" fillId="10" borderId="227" xfId="0" applyFont="1" applyFill="1" applyBorder="1" applyAlignment="1">
      <alignment horizontal="center" vertical="top" wrapText="1"/>
    </xf>
    <xf numFmtId="0" fontId="94" fillId="10" borderId="228" xfId="0" applyFont="1" applyFill="1" applyBorder="1" applyAlignment="1">
      <alignment horizontal="center" vertical="top" wrapText="1"/>
    </xf>
    <xf numFmtId="0" fontId="94" fillId="10" borderId="229" xfId="0" applyFont="1" applyFill="1" applyBorder="1" applyAlignment="1">
      <alignment horizontal="center" vertical="top" wrapText="1"/>
    </xf>
    <xf numFmtId="0" fontId="0" fillId="10" borderId="233" xfId="0" applyFill="1" applyBorder="1" applyAlignment="1">
      <alignment vertical="center"/>
    </xf>
    <xf numFmtId="0" fontId="0" fillId="10" borderId="234" xfId="0" applyFill="1" applyBorder="1" applyAlignment="1">
      <alignment vertical="center"/>
    </xf>
    <xf numFmtId="0" fontId="0" fillId="10" borderId="235" xfId="0" applyFill="1" applyBorder="1" applyAlignment="1">
      <alignment vertical="center"/>
    </xf>
    <xf numFmtId="0" fontId="0" fillId="10" borderId="290" xfId="0" applyFill="1" applyBorder="1" applyAlignment="1">
      <alignment vertical="center"/>
    </xf>
    <xf numFmtId="0" fontId="0" fillId="10" borderId="236" xfId="0" applyFill="1" applyBorder="1" applyAlignment="1">
      <alignment vertical="center"/>
    </xf>
    <xf numFmtId="0" fontId="0" fillId="10" borderId="291" xfId="0" applyFill="1" applyBorder="1" applyAlignment="1">
      <alignment vertical="center"/>
    </xf>
    <xf numFmtId="0" fontId="94" fillId="10" borderId="260" xfId="0" applyFont="1" applyFill="1" applyBorder="1" applyAlignment="1">
      <alignment horizontal="left" vertical="top" wrapText="1"/>
    </xf>
    <xf numFmtId="0" fontId="94" fillId="10" borderId="261" xfId="0" applyFont="1" applyFill="1" applyBorder="1" applyAlignment="1">
      <alignment horizontal="left" vertical="top" wrapText="1"/>
    </xf>
    <xf numFmtId="0" fontId="94" fillId="10" borderId="267" xfId="0" applyFont="1" applyFill="1" applyBorder="1" applyAlignment="1">
      <alignment horizontal="left" vertical="top" wrapText="1"/>
    </xf>
    <xf numFmtId="0" fontId="0" fillId="10" borderId="271" xfId="0" applyFill="1" applyBorder="1" applyAlignment="1">
      <alignment horizontal="center" vertical="center"/>
    </xf>
    <xf numFmtId="0" fontId="0" fillId="10" borderId="272" xfId="0" applyFill="1" applyBorder="1" applyAlignment="1">
      <alignment horizontal="center" vertical="center"/>
    </xf>
    <xf numFmtId="0" fontId="0" fillId="10" borderId="273" xfId="0" applyFill="1" applyBorder="1" applyAlignment="1">
      <alignment horizontal="center" vertical="center"/>
    </xf>
    <xf numFmtId="0" fontId="0" fillId="10" borderId="317" xfId="0" applyFill="1" applyBorder="1" applyAlignment="1">
      <alignment horizontal="center" vertical="center"/>
    </xf>
    <xf numFmtId="0" fontId="0" fillId="10" borderId="231" xfId="0" applyFill="1" applyBorder="1" applyAlignment="1">
      <alignment horizontal="center" vertical="center"/>
    </xf>
    <xf numFmtId="0" fontId="0" fillId="10" borderId="318" xfId="0" applyFill="1" applyBorder="1" applyAlignment="1">
      <alignment horizontal="center" vertical="center"/>
    </xf>
    <xf numFmtId="0" fontId="0" fillId="0" borderId="218" xfId="0" applyBorder="1" applyAlignment="1">
      <alignment horizontal="center" vertical="center"/>
    </xf>
    <xf numFmtId="0" fontId="0" fillId="0" borderId="220" xfId="0" applyBorder="1" applyAlignment="1">
      <alignment horizontal="center" vertical="center"/>
    </xf>
    <xf numFmtId="0" fontId="16" fillId="0" borderId="212" xfId="0" applyFont="1" applyBorder="1" applyAlignment="1">
      <alignment horizontal="center" vertical="center" wrapText="1"/>
    </xf>
    <xf numFmtId="0" fontId="25" fillId="10" borderId="218" xfId="0" applyFont="1" applyFill="1" applyBorder="1" applyAlignment="1">
      <alignment horizontal="center" vertical="center" wrapText="1"/>
    </xf>
    <xf numFmtId="0" fontId="70" fillId="10" borderId="484" xfId="0" applyFont="1" applyFill="1" applyBorder="1" applyAlignment="1">
      <alignment horizontal="center" vertical="center"/>
    </xf>
    <xf numFmtId="0" fontId="70" fillId="10" borderId="485" xfId="0" applyFont="1" applyFill="1" applyBorder="1" applyAlignment="1">
      <alignment horizontal="center" vertical="center"/>
    </xf>
    <xf numFmtId="0" fontId="92" fillId="10" borderId="486" xfId="0" applyFont="1" applyFill="1" applyBorder="1" applyAlignment="1">
      <alignment horizontal="center" vertical="center" textRotation="255" wrapText="1"/>
    </xf>
    <xf numFmtId="0" fontId="92" fillId="10" borderId="228" xfId="0" applyFont="1" applyFill="1" applyBorder="1" applyAlignment="1">
      <alignment horizontal="center" vertical="center" textRotation="255" wrapText="1"/>
    </xf>
    <xf numFmtId="0" fontId="92" fillId="10" borderId="487" xfId="0" applyFont="1" applyFill="1" applyBorder="1" applyAlignment="1">
      <alignment horizontal="center" vertical="center" textRotation="255" wrapText="1"/>
    </xf>
    <xf numFmtId="0" fontId="92" fillId="10" borderId="238" xfId="0" applyFont="1" applyFill="1" applyBorder="1" applyAlignment="1">
      <alignment horizontal="center" vertical="center" textRotation="255" wrapText="1"/>
    </xf>
    <xf numFmtId="0" fontId="92" fillId="10" borderId="0" xfId="0" applyFont="1" applyFill="1" applyAlignment="1">
      <alignment horizontal="center" vertical="center" textRotation="255" wrapText="1"/>
    </xf>
    <xf numFmtId="0" fontId="92" fillId="10" borderId="239" xfId="0" applyFont="1" applyFill="1" applyBorder="1" applyAlignment="1">
      <alignment horizontal="center" vertical="center" textRotation="255" wrapText="1"/>
    </xf>
    <xf numFmtId="0" fontId="92" fillId="10" borderId="283" xfId="0" applyFont="1" applyFill="1" applyBorder="1" applyAlignment="1">
      <alignment horizontal="center" vertical="center" textRotation="255" wrapText="1"/>
    </xf>
    <xf numFmtId="0" fontId="92" fillId="10" borderId="244" xfId="0" applyFont="1" applyFill="1" applyBorder="1" applyAlignment="1">
      <alignment horizontal="center" vertical="center" textRotation="255" wrapText="1"/>
    </xf>
    <xf numFmtId="0" fontId="92" fillId="10" borderId="284" xfId="0" applyFont="1" applyFill="1" applyBorder="1" applyAlignment="1">
      <alignment horizontal="center" vertical="center" textRotation="255" wrapText="1"/>
    </xf>
    <xf numFmtId="0" fontId="70" fillId="10" borderId="233" xfId="0" applyFont="1" applyFill="1" applyBorder="1" applyAlignment="1">
      <alignment horizontal="center" vertical="center" wrapText="1"/>
    </xf>
    <xf numFmtId="0" fontId="70" fillId="10" borderId="234" xfId="0" applyFont="1" applyFill="1" applyBorder="1" applyAlignment="1">
      <alignment horizontal="center" vertical="center" wrapText="1"/>
    </xf>
    <xf numFmtId="0" fontId="70" fillId="10" borderId="235" xfId="0" applyFont="1" applyFill="1" applyBorder="1" applyAlignment="1">
      <alignment horizontal="center" vertical="center" wrapText="1"/>
    </xf>
    <xf numFmtId="0" fontId="70" fillId="10" borderId="238" xfId="0" applyFont="1" applyFill="1" applyBorder="1" applyAlignment="1">
      <alignment horizontal="center" vertical="center" wrapText="1"/>
    </xf>
    <xf numFmtId="0" fontId="70" fillId="10" borderId="0" xfId="0" applyFont="1" applyFill="1" applyAlignment="1">
      <alignment horizontal="center" vertical="center" wrapText="1"/>
    </xf>
    <xf numFmtId="0" fontId="70" fillId="10" borderId="239" xfId="0" applyFont="1" applyFill="1" applyBorder="1" applyAlignment="1">
      <alignment horizontal="center" vertical="center" wrapText="1"/>
    </xf>
    <xf numFmtId="0" fontId="70" fillId="10" borderId="290" xfId="0" applyFont="1" applyFill="1" applyBorder="1" applyAlignment="1">
      <alignment horizontal="center" vertical="center" wrapText="1"/>
    </xf>
    <xf numFmtId="0" fontId="70" fillId="10" borderId="236" xfId="0" applyFont="1" applyFill="1" applyBorder="1" applyAlignment="1">
      <alignment horizontal="center" vertical="center" wrapText="1"/>
    </xf>
    <xf numFmtId="0" fontId="70" fillId="10" borderId="291" xfId="0" applyFont="1" applyFill="1" applyBorder="1" applyAlignment="1">
      <alignment horizontal="center" vertical="center" wrapText="1"/>
    </xf>
    <xf numFmtId="38" fontId="0" fillId="9" borderId="244" xfId="5" applyFont="1" applyFill="1" applyBorder="1" applyAlignment="1">
      <alignment horizontal="right" vertical="center"/>
    </xf>
    <xf numFmtId="38" fontId="0" fillId="9" borderId="236" xfId="5" applyFont="1" applyFill="1" applyBorder="1" applyAlignment="1">
      <alignment horizontal="right" vertical="center"/>
    </xf>
    <xf numFmtId="0" fontId="25" fillId="10" borderId="0" xfId="0" applyFont="1" applyFill="1" applyAlignment="1">
      <alignment horizontal="center" vertical="center"/>
    </xf>
    <xf numFmtId="0" fontId="0" fillId="10" borderId="233" xfId="0" applyFill="1" applyBorder="1" applyAlignment="1">
      <alignment horizontal="center" vertical="center" wrapText="1"/>
    </xf>
    <xf numFmtId="0" fontId="0" fillId="10" borderId="234" xfId="0" applyFill="1" applyBorder="1" applyAlignment="1">
      <alignment horizontal="center" vertical="center" wrapText="1"/>
    </xf>
    <xf numFmtId="0" fontId="0" fillId="10" borderId="235" xfId="0" applyFill="1" applyBorder="1" applyAlignment="1">
      <alignment horizontal="center" vertical="center" wrapText="1"/>
    </xf>
    <xf numFmtId="0" fontId="0" fillId="10" borderId="238" xfId="0" applyFill="1" applyBorder="1" applyAlignment="1">
      <alignment horizontal="center" vertical="center" wrapText="1"/>
    </xf>
    <xf numFmtId="0" fontId="0" fillId="10" borderId="239" xfId="0" applyFill="1" applyBorder="1" applyAlignment="1">
      <alignment horizontal="center" vertical="center" wrapText="1"/>
    </xf>
    <xf numFmtId="0" fontId="0" fillId="10" borderId="290" xfId="0" applyFill="1" applyBorder="1" applyAlignment="1">
      <alignment horizontal="center" vertical="center" wrapText="1"/>
    </xf>
    <xf numFmtId="0" fontId="0" fillId="10" borderId="236" xfId="0" applyFill="1" applyBorder="1" applyAlignment="1">
      <alignment horizontal="center" vertical="center" wrapText="1"/>
    </xf>
    <xf numFmtId="0" fontId="0" fillId="10" borderId="291" xfId="0" applyFill="1" applyBorder="1" applyAlignment="1">
      <alignment horizontal="center" vertical="center" wrapText="1"/>
    </xf>
    <xf numFmtId="0" fontId="0" fillId="0" borderId="0" xfId="0" applyAlignment="1">
      <alignment horizontal="right"/>
    </xf>
    <xf numFmtId="0" fontId="70" fillId="10" borderId="364" xfId="0" applyFont="1" applyFill="1" applyBorder="1" applyAlignment="1">
      <alignment horizontal="center"/>
    </xf>
    <xf numFmtId="0" fontId="70" fillId="10" borderId="244" xfId="0" applyFont="1" applyFill="1" applyBorder="1" applyAlignment="1">
      <alignment horizontal="center"/>
    </xf>
    <xf numFmtId="38" fontId="0" fillId="0" borderId="236" xfId="5" applyFont="1" applyBorder="1" applyAlignment="1">
      <alignment horizontal="right"/>
    </xf>
    <xf numFmtId="0" fontId="70" fillId="10" borderId="236" xfId="0" applyFont="1" applyFill="1" applyBorder="1" applyAlignment="1">
      <alignment horizontal="center" vertical="center"/>
    </xf>
    <xf numFmtId="38" fontId="0" fillId="0" borderId="0" xfId="5" applyFont="1" applyAlignment="1"/>
    <xf numFmtId="38" fontId="0" fillId="0" borderId="244" xfId="5" applyFont="1" applyBorder="1" applyAlignment="1"/>
    <xf numFmtId="0" fontId="92" fillId="10" borderId="493" xfId="0" applyFont="1" applyFill="1" applyBorder="1" applyAlignment="1">
      <alignment horizontal="center" vertical="center" textRotation="255" wrapText="1"/>
    </xf>
    <xf numFmtId="0" fontId="92" fillId="10" borderId="247" xfId="0" applyFont="1" applyFill="1" applyBorder="1" applyAlignment="1">
      <alignment horizontal="center" vertical="center" textRotation="255" wrapText="1"/>
    </xf>
    <xf numFmtId="0" fontId="92" fillId="10" borderId="290" xfId="0" applyFont="1" applyFill="1" applyBorder="1" applyAlignment="1">
      <alignment horizontal="center" vertical="center" textRotation="255" wrapText="1"/>
    </xf>
    <xf numFmtId="0" fontId="92" fillId="10" borderId="236" xfId="0" applyFont="1" applyFill="1" applyBorder="1" applyAlignment="1">
      <alignment horizontal="center" vertical="center" textRotation="255" wrapText="1"/>
    </xf>
    <xf numFmtId="0" fontId="92" fillId="10" borderId="506" xfId="0" applyFont="1" applyFill="1" applyBorder="1" applyAlignment="1">
      <alignment horizontal="center" vertical="center" textRotation="255" wrapText="1"/>
    </xf>
    <xf numFmtId="0" fontId="92" fillId="10" borderId="241" xfId="0" applyFont="1" applyFill="1" applyBorder="1" applyAlignment="1">
      <alignment horizontal="center" vertical="center" wrapText="1"/>
    </xf>
    <xf numFmtId="0" fontId="92" fillId="10" borderId="0" xfId="0" applyFont="1" applyFill="1" applyAlignment="1">
      <alignment horizontal="center" vertical="center" wrapText="1"/>
    </xf>
    <xf numFmtId="0" fontId="92" fillId="10" borderId="244" xfId="0" applyFont="1" applyFill="1" applyBorder="1" applyAlignment="1">
      <alignment horizontal="center" vertical="center" wrapText="1"/>
    </xf>
    <xf numFmtId="38" fontId="0" fillId="0" borderId="504" xfId="5" applyFont="1" applyBorder="1" applyAlignment="1">
      <alignment horizontal="right"/>
    </xf>
    <xf numFmtId="0" fontId="137" fillId="10" borderId="0" xfId="0" applyFont="1" applyFill="1" applyAlignment="1">
      <alignment horizontal="center" vertical="center"/>
    </xf>
    <xf numFmtId="0" fontId="92" fillId="10" borderId="491" xfId="0" applyFont="1" applyFill="1" applyBorder="1" applyAlignment="1">
      <alignment horizontal="center" vertical="center" wrapText="1"/>
    </xf>
    <xf numFmtId="0" fontId="92" fillId="10" borderId="242" xfId="0" applyFont="1" applyFill="1" applyBorder="1" applyAlignment="1">
      <alignment horizontal="center" vertical="center" wrapText="1"/>
    </xf>
    <xf numFmtId="0" fontId="92" fillId="10" borderId="238" xfId="0" applyFont="1" applyFill="1" applyBorder="1" applyAlignment="1">
      <alignment horizontal="center" vertical="center" wrapText="1"/>
    </xf>
    <xf numFmtId="0" fontId="92" fillId="10" borderId="247" xfId="0" applyFont="1" applyFill="1" applyBorder="1" applyAlignment="1">
      <alignment horizontal="center" vertical="center" wrapText="1"/>
    </xf>
    <xf numFmtId="0" fontId="92" fillId="10" borderId="283" xfId="0" applyFont="1" applyFill="1" applyBorder="1" applyAlignment="1">
      <alignment horizontal="center" vertical="center" wrapText="1"/>
    </xf>
    <xf numFmtId="0" fontId="92" fillId="10" borderId="245" xfId="0" applyFont="1" applyFill="1" applyBorder="1" applyAlignment="1">
      <alignment horizontal="center" vertical="center" wrapText="1"/>
    </xf>
    <xf numFmtId="0" fontId="0" fillId="0" borderId="244" xfId="0" applyBorder="1"/>
    <xf numFmtId="0" fontId="0" fillId="10" borderId="497" xfId="0" applyFill="1" applyBorder="1" applyAlignment="1">
      <alignment horizontal="center" vertical="center"/>
    </xf>
    <xf numFmtId="0" fontId="0" fillId="10" borderId="0" xfId="0" applyFill="1" applyAlignment="1">
      <alignment horizontal="center" vertical="center"/>
    </xf>
    <xf numFmtId="0" fontId="0" fillId="10" borderId="503" xfId="0" applyFill="1" applyBorder="1" applyAlignment="1">
      <alignment horizontal="center" vertical="center"/>
    </xf>
    <xf numFmtId="0" fontId="0" fillId="10" borderId="504" xfId="0" applyFill="1" applyBorder="1" applyAlignment="1">
      <alignment horizontal="center" vertical="center"/>
    </xf>
    <xf numFmtId="0" fontId="0" fillId="0" borderId="504" xfId="0" applyBorder="1"/>
    <xf numFmtId="0" fontId="25" fillId="10" borderId="0" xfId="0" applyFont="1" applyFill="1" applyAlignment="1">
      <alignment vertical="top" wrapText="1"/>
    </xf>
    <xf numFmtId="0" fontId="0" fillId="10" borderId="227" xfId="0" applyFill="1" applyBorder="1" applyAlignment="1">
      <alignment horizontal="center" vertical="center"/>
    </xf>
    <xf numFmtId="0" fontId="0" fillId="10" borderId="228" xfId="0" applyFill="1" applyBorder="1" applyAlignment="1">
      <alignment horizontal="center" vertical="center"/>
    </xf>
    <xf numFmtId="0" fontId="0" fillId="10" borderId="229" xfId="0" applyFill="1" applyBorder="1" applyAlignment="1">
      <alignment horizontal="center" vertical="center"/>
    </xf>
    <xf numFmtId="0" fontId="0" fillId="10" borderId="230" xfId="0" applyFill="1" applyBorder="1" applyAlignment="1">
      <alignment horizontal="center" vertical="center"/>
    </xf>
    <xf numFmtId="0" fontId="0" fillId="10" borderId="293" xfId="0" applyFill="1" applyBorder="1" applyAlignment="1">
      <alignment horizontal="center" vertical="center"/>
    </xf>
    <xf numFmtId="0" fontId="0" fillId="0" borderId="372" xfId="0" applyBorder="1"/>
    <xf numFmtId="0" fontId="0" fillId="0" borderId="373" xfId="0" applyBorder="1"/>
    <xf numFmtId="0" fontId="0" fillId="0" borderId="374" xfId="0" applyBorder="1"/>
    <xf numFmtId="0" fontId="0" fillId="0" borderId="375" xfId="0" applyBorder="1"/>
    <xf numFmtId="0" fontId="119" fillId="15" borderId="378" xfId="0" applyFont="1" applyFill="1" applyBorder="1" applyAlignment="1">
      <alignment horizontal="center" vertical="center"/>
    </xf>
    <xf numFmtId="0" fontId="120" fillId="15" borderId="379" xfId="0" applyFont="1" applyFill="1" applyBorder="1" applyAlignment="1">
      <alignment vertical="center"/>
    </xf>
    <xf numFmtId="177" fontId="24" fillId="0" borderId="380" xfId="0" applyNumberFormat="1" applyFont="1" applyBorder="1" applyAlignment="1">
      <alignment vertical="center"/>
    </xf>
    <xf numFmtId="0" fontId="0" fillId="0" borderId="381" xfId="0" applyBorder="1" applyAlignment="1">
      <alignment vertical="center"/>
    </xf>
    <xf numFmtId="0" fontId="24" fillId="3" borderId="34" xfId="0" applyFont="1" applyFill="1" applyBorder="1" applyAlignment="1">
      <alignment horizontal="center" vertical="center" textRotation="255" shrinkToFit="1"/>
    </xf>
    <xf numFmtId="0" fontId="24" fillId="3" borderId="203" xfId="0" applyFont="1" applyFill="1" applyBorder="1" applyAlignment="1">
      <alignment horizontal="center" vertical="center" textRotation="255" shrinkToFit="1"/>
    </xf>
    <xf numFmtId="0" fontId="24" fillId="3" borderId="36" xfId="0" applyFont="1" applyFill="1" applyBorder="1" applyAlignment="1">
      <alignment horizontal="center" vertical="center" textRotation="255" shrinkToFit="1"/>
    </xf>
    <xf numFmtId="0" fontId="24" fillId="3" borderId="33" xfId="0" applyFont="1" applyFill="1" applyBorder="1" applyAlignment="1">
      <alignment horizontal="center" vertical="center"/>
    </xf>
    <xf numFmtId="0" fontId="24" fillId="3" borderId="35" xfId="0" applyFont="1" applyFill="1" applyBorder="1" applyAlignment="1">
      <alignment horizontal="center" vertic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6" xfId="0" applyFont="1" applyFill="1" applyBorder="1" applyAlignment="1">
      <alignment horizontal="center" vertical="center"/>
    </xf>
    <xf numFmtId="0" fontId="29"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shrinkToFit="1"/>
    </xf>
    <xf numFmtId="0" fontId="24" fillId="3" borderId="35" xfId="0" applyFont="1" applyFill="1" applyBorder="1" applyAlignment="1">
      <alignment horizontal="center" vertical="center" shrinkToFit="1"/>
    </xf>
    <xf numFmtId="0" fontId="24" fillId="3" borderId="1" xfId="0" applyFont="1" applyFill="1" applyBorder="1" applyAlignment="1">
      <alignment horizontal="center" vertical="center" shrinkToFit="1"/>
    </xf>
    <xf numFmtId="0" fontId="24" fillId="3" borderId="2" xfId="0" applyFont="1" applyFill="1" applyBorder="1" applyAlignment="1">
      <alignment horizontal="center" vertical="center" shrinkToFit="1"/>
    </xf>
    <xf numFmtId="0" fontId="24" fillId="3" borderId="329" xfId="0" applyFont="1" applyFill="1" applyBorder="1" applyAlignment="1">
      <alignment horizontal="center" vertical="center" shrinkToFit="1"/>
    </xf>
    <xf numFmtId="0" fontId="24" fillId="3" borderId="4" xfId="0" applyFont="1" applyFill="1" applyBorder="1" applyAlignment="1">
      <alignment horizontal="center" vertical="center" shrinkToFit="1"/>
    </xf>
    <xf numFmtId="0" fontId="24" fillId="3" borderId="5" xfId="0" applyFont="1" applyFill="1" applyBorder="1" applyAlignment="1">
      <alignment horizontal="center" vertical="center" shrinkToFit="1"/>
    </xf>
    <xf numFmtId="0" fontId="24" fillId="3" borderId="6" xfId="0" applyFont="1" applyFill="1" applyBorder="1" applyAlignment="1">
      <alignment horizontal="center" vertical="center" shrinkToFit="1"/>
    </xf>
    <xf numFmtId="0" fontId="25" fillId="3" borderId="1"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8" xfId="0" applyFont="1" applyFill="1" applyBorder="1" applyAlignment="1">
      <alignment horizontal="center" vertical="center"/>
    </xf>
    <xf numFmtId="0" fontId="25" fillId="3" borderId="6" xfId="0" applyFont="1" applyFill="1" applyBorder="1" applyAlignment="1">
      <alignment horizontal="center" vertical="center"/>
    </xf>
    <xf numFmtId="0" fontId="28" fillId="3" borderId="1" xfId="0" applyFont="1" applyFill="1" applyBorder="1" applyAlignment="1">
      <alignment horizontal="center" vertical="center" textRotation="255" shrinkToFit="1"/>
    </xf>
    <xf numFmtId="0" fontId="27" fillId="3" borderId="3" xfId="0" applyFont="1" applyFill="1" applyBorder="1" applyAlignment="1">
      <alignment horizontal="center" vertical="center" textRotation="255" shrinkToFit="1"/>
    </xf>
    <xf numFmtId="0" fontId="27" fillId="3" borderId="5" xfId="0" applyFont="1" applyFill="1" applyBorder="1" applyAlignment="1">
      <alignment horizontal="center" vertical="center" textRotation="255" shrinkToFit="1"/>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0" fillId="0" borderId="3" xfId="0" applyBorder="1" applyAlignment="1">
      <alignment horizontal="center" vertical="center"/>
    </xf>
    <xf numFmtId="0" fontId="5" fillId="0" borderId="35" xfId="0" applyFont="1" applyBorder="1" applyAlignment="1">
      <alignment horizontal="center" vertical="center"/>
    </xf>
    <xf numFmtId="0" fontId="5" fillId="0" borderId="37" xfId="0" applyFont="1" applyBorder="1" applyAlignment="1">
      <alignment horizontal="center" vertical="center"/>
    </xf>
    <xf numFmtId="0" fontId="5" fillId="0" borderId="35" xfId="0" applyFont="1" applyBorder="1" applyAlignment="1">
      <alignment horizontal="center" vertical="center" wrapText="1"/>
    </xf>
    <xf numFmtId="0" fontId="0" fillId="0" borderId="37" xfId="0" applyBorder="1" applyAlignment="1">
      <alignment horizontal="center" vertical="center" wrapText="1"/>
    </xf>
    <xf numFmtId="177" fontId="77" fillId="0" borderId="99" xfId="1" applyNumberFormat="1" applyFont="1" applyFill="1" applyBorder="1" applyAlignment="1">
      <alignment vertical="center"/>
    </xf>
    <xf numFmtId="177" fontId="77" fillId="0" borderId="106" xfId="1" applyNumberFormat="1" applyFont="1" applyFill="1" applyBorder="1" applyAlignment="1">
      <alignment vertical="center"/>
    </xf>
    <xf numFmtId="177" fontId="0" fillId="0" borderId="106" xfId="0" applyNumberFormat="1" applyBorder="1" applyAlignment="1">
      <alignment vertical="center"/>
    </xf>
    <xf numFmtId="177" fontId="0" fillId="0" borderId="100" xfId="0" applyNumberFormat="1" applyBorder="1" applyAlignment="1">
      <alignment vertical="center"/>
    </xf>
    <xf numFmtId="177" fontId="77" fillId="0" borderId="103" xfId="1" applyNumberFormat="1" applyFont="1" applyFill="1" applyBorder="1" applyAlignment="1">
      <alignment vertical="center"/>
    </xf>
    <xf numFmtId="177" fontId="77" fillId="0" borderId="96" xfId="1" applyNumberFormat="1" applyFont="1" applyFill="1" applyBorder="1" applyAlignment="1">
      <alignment vertical="center"/>
    </xf>
    <xf numFmtId="177" fontId="0" fillId="0" borderId="96" xfId="0" applyNumberFormat="1" applyBorder="1" applyAlignment="1">
      <alignment vertical="center"/>
    </xf>
    <xf numFmtId="177" fontId="0" fillId="0" borderId="104" xfId="0" applyNumberFormat="1" applyBorder="1" applyAlignment="1">
      <alignment vertical="center"/>
    </xf>
    <xf numFmtId="177" fontId="77" fillId="0" borderId="99" xfId="1" applyNumberFormat="1" applyFont="1" applyBorder="1" applyAlignment="1">
      <alignment vertical="center"/>
    </xf>
    <xf numFmtId="177" fontId="77" fillId="0" borderId="106" xfId="1" applyNumberFormat="1" applyFont="1" applyBorder="1" applyAlignment="1">
      <alignment vertical="center"/>
    </xf>
    <xf numFmtId="177" fontId="0" fillId="0" borderId="107" xfId="0" applyNumberFormat="1" applyBorder="1" applyAlignment="1">
      <alignment vertical="center"/>
    </xf>
    <xf numFmtId="177" fontId="77" fillId="0" borderId="103" xfId="1" applyNumberFormat="1" applyFont="1" applyBorder="1" applyAlignment="1">
      <alignment vertical="center"/>
    </xf>
    <xf numFmtId="177" fontId="77" fillId="0" borderId="96" xfId="1" applyNumberFormat="1" applyFont="1" applyBorder="1" applyAlignment="1">
      <alignment vertical="center"/>
    </xf>
    <xf numFmtId="177" fontId="0" fillId="0" borderId="95" xfId="0" applyNumberFormat="1" applyBorder="1" applyAlignment="1">
      <alignment vertical="center"/>
    </xf>
    <xf numFmtId="177" fontId="77" fillId="9" borderId="105" xfId="2" applyNumberFormat="1" applyFont="1" applyFill="1" applyBorder="1" applyProtection="1">
      <alignment vertical="center"/>
      <protection locked="0"/>
    </xf>
    <xf numFmtId="177" fontId="77" fillId="9" borderId="106" xfId="2" applyNumberFormat="1" applyFont="1" applyFill="1" applyBorder="1" applyProtection="1">
      <alignment vertical="center"/>
      <protection locked="0"/>
    </xf>
    <xf numFmtId="177" fontId="77" fillId="9" borderId="100" xfId="2" applyNumberFormat="1" applyFont="1" applyFill="1" applyBorder="1" applyProtection="1">
      <alignment vertical="center"/>
      <protection locked="0"/>
    </xf>
    <xf numFmtId="177" fontId="77" fillId="9" borderId="97" xfId="2" applyNumberFormat="1" applyFont="1" applyFill="1" applyBorder="1" applyProtection="1">
      <alignment vertical="center"/>
      <protection locked="0"/>
    </xf>
    <xf numFmtId="177" fontId="77" fillId="9" borderId="96" xfId="2" applyNumberFormat="1" applyFont="1" applyFill="1" applyBorder="1" applyProtection="1">
      <alignment vertical="center"/>
      <protection locked="0"/>
    </xf>
    <xf numFmtId="177" fontId="77" fillId="9" borderId="104" xfId="2" applyNumberFormat="1" applyFont="1" applyFill="1" applyBorder="1" applyProtection="1">
      <alignment vertical="center"/>
      <protection locked="0"/>
    </xf>
    <xf numFmtId="177" fontId="77" fillId="9" borderId="99" xfId="1" applyNumberFormat="1" applyFont="1" applyFill="1" applyBorder="1" applyAlignment="1" applyProtection="1">
      <alignment vertical="center"/>
      <protection locked="0"/>
    </xf>
    <xf numFmtId="177" fontId="77" fillId="9" borderId="106" xfId="1" applyNumberFormat="1" applyFont="1" applyFill="1" applyBorder="1" applyAlignment="1" applyProtection="1">
      <alignment vertical="center"/>
      <protection locked="0"/>
    </xf>
    <xf numFmtId="177" fontId="0" fillId="0" borderId="106" xfId="0" applyNumberFormat="1" applyBorder="1" applyAlignment="1" applyProtection="1">
      <alignment vertical="center"/>
      <protection locked="0"/>
    </xf>
    <xf numFmtId="177" fontId="0" fillId="0" borderId="100" xfId="0" applyNumberFormat="1" applyBorder="1" applyAlignment="1" applyProtection="1">
      <alignment vertical="center"/>
      <protection locked="0"/>
    </xf>
    <xf numFmtId="177" fontId="77" fillId="9" borderId="103" xfId="1" applyNumberFormat="1" applyFont="1" applyFill="1" applyBorder="1" applyAlignment="1" applyProtection="1">
      <alignment vertical="center"/>
      <protection locked="0"/>
    </xf>
    <xf numFmtId="177" fontId="77" fillId="9" borderId="96" xfId="1" applyNumberFormat="1" applyFont="1" applyFill="1" applyBorder="1" applyAlignment="1" applyProtection="1">
      <alignment vertical="center"/>
      <protection locked="0"/>
    </xf>
    <xf numFmtId="177" fontId="0" fillId="0" borderId="96" xfId="0" applyNumberFormat="1" applyBorder="1" applyAlignment="1" applyProtection="1">
      <alignment vertical="center"/>
      <protection locked="0"/>
    </xf>
    <xf numFmtId="177" fontId="0" fillId="0" borderId="104" xfId="0" applyNumberFormat="1" applyBorder="1" applyAlignment="1" applyProtection="1">
      <alignment vertical="center"/>
      <protection locked="0"/>
    </xf>
    <xf numFmtId="177" fontId="77" fillId="9" borderId="99" xfId="2" applyNumberFormat="1" applyFont="1" applyFill="1" applyBorder="1" applyProtection="1">
      <alignment vertical="center"/>
      <protection locked="0"/>
    </xf>
    <xf numFmtId="177" fontId="77" fillId="9" borderId="103" xfId="2" applyNumberFormat="1" applyFont="1" applyFill="1" applyBorder="1" applyProtection="1">
      <alignment vertical="center"/>
      <protection locked="0"/>
    </xf>
    <xf numFmtId="177" fontId="77" fillId="0" borderId="100" xfId="1" applyNumberFormat="1" applyFont="1" applyFill="1" applyBorder="1" applyAlignment="1">
      <alignment vertical="center"/>
    </xf>
    <xf numFmtId="177" fontId="77" fillId="0" borderId="104" xfId="1" applyNumberFormat="1" applyFont="1" applyFill="1" applyBorder="1" applyAlignment="1">
      <alignment vertical="center"/>
    </xf>
    <xf numFmtId="177" fontId="77" fillId="9" borderId="100" xfId="1" applyNumberFormat="1" applyFont="1" applyFill="1" applyBorder="1" applyAlignment="1" applyProtection="1">
      <alignment vertical="center"/>
      <protection locked="0"/>
    </xf>
    <xf numFmtId="177" fontId="77" fillId="9" borderId="104" xfId="1" applyNumberFormat="1" applyFont="1" applyFill="1" applyBorder="1" applyAlignment="1" applyProtection="1">
      <alignment vertical="center"/>
      <protection locked="0"/>
    </xf>
    <xf numFmtId="177" fontId="77" fillId="0" borderId="99" xfId="2" applyNumberFormat="1" applyFont="1" applyBorder="1">
      <alignment vertical="center"/>
    </xf>
    <xf numFmtId="177" fontId="77" fillId="0" borderId="106" xfId="2" applyNumberFormat="1" applyFont="1" applyBorder="1">
      <alignment vertical="center"/>
    </xf>
    <xf numFmtId="177" fontId="77" fillId="0" borderId="100" xfId="2" applyNumberFormat="1" applyFont="1" applyBorder="1">
      <alignment vertical="center"/>
    </xf>
    <xf numFmtId="177" fontId="77" fillId="0" borderId="103" xfId="2" applyNumberFormat="1" applyFont="1" applyBorder="1">
      <alignment vertical="center"/>
    </xf>
    <xf numFmtId="177" fontId="77" fillId="0" borderId="96" xfId="2" applyNumberFormat="1" applyFont="1" applyBorder="1">
      <alignment vertical="center"/>
    </xf>
    <xf numFmtId="177" fontId="77" fillId="0" borderId="104" xfId="2" applyNumberFormat="1" applyFont="1" applyBorder="1">
      <alignment vertical="center"/>
    </xf>
    <xf numFmtId="0" fontId="75" fillId="0" borderId="105" xfId="2" applyFont="1" applyBorder="1" applyAlignment="1">
      <alignment horizontal="center" vertical="center"/>
    </xf>
    <xf numFmtId="0" fontId="0" fillId="0" borderId="106"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vertical="center"/>
    </xf>
    <xf numFmtId="0" fontId="75" fillId="0" borderId="106" xfId="2" applyFont="1" applyBorder="1" applyAlignment="1">
      <alignment horizontal="right" vertical="center"/>
    </xf>
    <xf numFmtId="0" fontId="0" fillId="0" borderId="106" xfId="0" applyBorder="1" applyAlignment="1">
      <alignment horizontal="right" vertical="center"/>
    </xf>
    <xf numFmtId="0" fontId="0" fillId="0" borderId="96" xfId="0" applyBorder="1" applyAlignment="1">
      <alignment horizontal="right" vertical="center"/>
    </xf>
    <xf numFmtId="0" fontId="75" fillId="0" borderId="106" xfId="2" applyFont="1" applyBorder="1" applyAlignment="1">
      <alignment horizontal="center" vertical="center"/>
    </xf>
    <xf numFmtId="0" fontId="0" fillId="0" borderId="107" xfId="0" applyBorder="1" applyAlignment="1">
      <alignment horizontal="center" vertical="center"/>
    </xf>
    <xf numFmtId="0" fontId="0" fillId="0" borderId="95" xfId="0" applyBorder="1" applyAlignment="1">
      <alignment horizontal="center" vertical="center"/>
    </xf>
    <xf numFmtId="0" fontId="88" fillId="0" borderId="118" xfId="2" applyFont="1" applyBorder="1" applyAlignment="1">
      <alignment horizontal="right"/>
    </xf>
    <xf numFmtId="0" fontId="2" fillId="0" borderId="116" xfId="0" applyFont="1" applyBorder="1" applyAlignment="1">
      <alignment horizontal="right"/>
    </xf>
    <xf numFmtId="0" fontId="2" fillId="0" borderId="108" xfId="0" applyFont="1" applyBorder="1" applyAlignment="1">
      <alignment horizontal="right"/>
    </xf>
    <xf numFmtId="0" fontId="88" fillId="0" borderId="116" xfId="2" applyFont="1" applyBorder="1" applyAlignment="1">
      <alignment horizontal="right"/>
    </xf>
    <xf numFmtId="0" fontId="88" fillId="0" borderId="108" xfId="2" applyFont="1" applyBorder="1" applyAlignment="1">
      <alignment horizontal="right"/>
    </xf>
    <xf numFmtId="0" fontId="88" fillId="0" borderId="115" xfId="2" applyFont="1" applyBorder="1" applyAlignment="1">
      <alignment horizontal="right"/>
    </xf>
    <xf numFmtId="0" fontId="75" fillId="0" borderId="109" xfId="2" applyFont="1" applyBorder="1" applyAlignment="1">
      <alignment horizontal="center" vertical="center" wrapText="1"/>
    </xf>
    <xf numFmtId="0" fontId="75" fillId="0" borderId="109" xfId="2" applyFont="1" applyBorder="1" applyAlignment="1">
      <alignment horizontal="center" vertical="center"/>
    </xf>
    <xf numFmtId="0" fontId="77" fillId="0" borderId="101" xfId="2" applyFont="1" applyBorder="1" applyAlignment="1">
      <alignment horizontal="left" vertical="top" wrapText="1"/>
    </xf>
    <xf numFmtId="0" fontId="77" fillId="0" borderId="0" xfId="2" applyFont="1" applyAlignment="1">
      <alignment horizontal="left" vertical="top" wrapText="1"/>
    </xf>
    <xf numFmtId="0" fontId="77" fillId="0" borderId="102" xfId="2" applyFont="1" applyBorder="1" applyAlignment="1">
      <alignment horizontal="left" vertical="top" wrapText="1"/>
    </xf>
    <xf numFmtId="0" fontId="77" fillId="0" borderId="103" xfId="2" applyFont="1" applyBorder="1" applyAlignment="1">
      <alignment horizontal="left" vertical="top" wrapText="1"/>
    </xf>
    <xf numFmtId="0" fontId="77" fillId="0" borderId="96" xfId="2" applyFont="1" applyBorder="1" applyAlignment="1">
      <alignment horizontal="left" vertical="top" wrapText="1"/>
    </xf>
    <xf numFmtId="0" fontId="77" fillId="0" borderId="104" xfId="2" applyFont="1" applyBorder="1" applyAlignment="1">
      <alignment horizontal="left" vertical="top" wrapText="1"/>
    </xf>
    <xf numFmtId="0" fontId="74" fillId="0" borderId="3" xfId="2" applyFont="1" applyBorder="1" applyAlignment="1">
      <alignment horizontal="center" vertical="center"/>
    </xf>
    <xf numFmtId="0" fontId="74" fillId="0" borderId="0" xfId="2" applyFont="1" applyAlignment="1">
      <alignment horizontal="center" vertical="center"/>
    </xf>
    <xf numFmtId="0" fontId="77" fillId="0" borderId="105" xfId="2" applyFont="1" applyBorder="1" applyAlignment="1">
      <alignment horizontal="left" vertical="center" wrapText="1"/>
    </xf>
    <xf numFmtId="0" fontId="77" fillId="0" borderId="106" xfId="2" applyFont="1" applyBorder="1" applyAlignment="1">
      <alignment horizontal="left" vertical="center" wrapText="1"/>
    </xf>
    <xf numFmtId="0" fontId="77" fillId="0" borderId="100" xfId="2" applyFont="1" applyBorder="1" applyAlignment="1">
      <alignment horizontal="left" vertical="center" wrapText="1"/>
    </xf>
    <xf numFmtId="0" fontId="77" fillId="0" borderId="3" xfId="2" applyFont="1" applyBorder="1" applyAlignment="1">
      <alignment horizontal="left" vertical="center" wrapText="1"/>
    </xf>
    <xf numFmtId="0" fontId="77" fillId="0" borderId="0" xfId="2" applyFont="1" applyAlignment="1">
      <alignment horizontal="left" vertical="center" wrapText="1"/>
    </xf>
    <xf numFmtId="0" fontId="77" fillId="0" borderId="102" xfId="2" applyFont="1" applyBorder="1" applyAlignment="1">
      <alignment horizontal="left" vertical="center" wrapText="1"/>
    </xf>
    <xf numFmtId="0" fontId="77" fillId="0" borderId="97" xfId="2" applyFont="1" applyBorder="1" applyAlignment="1">
      <alignment horizontal="left" vertical="center" wrapText="1"/>
    </xf>
    <xf numFmtId="0" fontId="77" fillId="0" borderId="96" xfId="2" applyFont="1" applyBorder="1" applyAlignment="1">
      <alignment horizontal="left" vertical="center" wrapText="1"/>
    </xf>
    <xf numFmtId="0" fontId="77" fillId="0" borderId="104" xfId="2" applyFont="1" applyBorder="1" applyAlignment="1">
      <alignment horizontal="left" vertical="center" wrapText="1"/>
    </xf>
    <xf numFmtId="0" fontId="76" fillId="0" borderId="99" xfId="2" applyFont="1" applyBorder="1" applyAlignment="1">
      <alignment horizontal="center" vertical="center"/>
    </xf>
    <xf numFmtId="0" fontId="76" fillId="0" borderId="106" xfId="2" applyFont="1" applyBorder="1" applyAlignment="1">
      <alignment horizontal="center" vertical="center"/>
    </xf>
    <xf numFmtId="0" fontId="76" fillId="0" borderId="100" xfId="2" applyFont="1" applyBorder="1" applyAlignment="1">
      <alignment horizontal="center" vertical="center"/>
    </xf>
    <xf numFmtId="0" fontId="75" fillId="0" borderId="99" xfId="2" applyFont="1" applyBorder="1" applyAlignment="1">
      <alignment horizontal="left" vertical="center" wrapText="1"/>
    </xf>
    <xf numFmtId="0" fontId="75" fillId="0" borderId="106" xfId="2" applyFont="1" applyBorder="1" applyAlignment="1">
      <alignment horizontal="left" vertical="center"/>
    </xf>
    <xf numFmtId="0" fontId="75" fillId="0" borderId="100" xfId="2" applyFont="1" applyBorder="1" applyAlignment="1">
      <alignment horizontal="left" vertical="center"/>
    </xf>
    <xf numFmtId="0" fontId="75" fillId="0" borderId="101" xfId="2" applyFont="1" applyBorder="1" applyAlignment="1">
      <alignment horizontal="left" vertical="center"/>
    </xf>
    <xf numFmtId="0" fontId="75" fillId="0" borderId="0" xfId="2" applyFont="1" applyAlignment="1">
      <alignment horizontal="left" vertical="center"/>
    </xf>
    <xf numFmtId="0" fontId="75" fillId="0" borderId="102" xfId="2" applyFont="1" applyBorder="1" applyAlignment="1">
      <alignment horizontal="left" vertical="center"/>
    </xf>
    <xf numFmtId="0" fontId="75" fillId="0" borderId="103" xfId="2" applyFont="1" applyBorder="1" applyAlignment="1">
      <alignment horizontal="left" vertical="center"/>
    </xf>
    <xf numFmtId="0" fontId="75" fillId="0" borderId="96" xfId="2" applyFont="1" applyBorder="1" applyAlignment="1">
      <alignment horizontal="left" vertical="center"/>
    </xf>
    <xf numFmtId="0" fontId="75" fillId="0" borderId="104" xfId="2" applyFont="1" applyBorder="1" applyAlignment="1">
      <alignment horizontal="left" vertical="center"/>
    </xf>
    <xf numFmtId="0" fontId="77" fillId="0" borderId="109" xfId="2" applyFont="1" applyBorder="1" applyAlignment="1">
      <alignment horizontal="center" vertical="center"/>
    </xf>
    <xf numFmtId="0" fontId="77" fillId="0" borderId="111" xfId="2" applyFont="1" applyBorder="1" applyAlignment="1">
      <alignment horizontal="center" vertical="center"/>
    </xf>
    <xf numFmtId="0" fontId="86" fillId="0" borderId="105" xfId="2" applyFont="1" applyBorder="1" applyAlignment="1">
      <alignment horizontal="left" vertical="center" wrapText="1"/>
    </xf>
    <xf numFmtId="0" fontId="86" fillId="0" borderId="106" xfId="2" applyFont="1" applyBorder="1" applyAlignment="1">
      <alignment horizontal="left" vertical="center"/>
    </xf>
    <xf numFmtId="0" fontId="86" fillId="0" borderId="100" xfId="2" applyFont="1" applyBorder="1" applyAlignment="1">
      <alignment horizontal="left" vertical="center"/>
    </xf>
    <xf numFmtId="0" fontId="86" fillId="0" borderId="3" xfId="2" applyFont="1" applyBorder="1" applyAlignment="1">
      <alignment horizontal="left" vertical="center"/>
    </xf>
    <xf numFmtId="0" fontId="86" fillId="0" borderId="0" xfId="2" applyFont="1" applyAlignment="1">
      <alignment horizontal="left" vertical="center"/>
    </xf>
    <xf numFmtId="0" fontId="86" fillId="0" borderId="102" xfId="2" applyFont="1" applyBorder="1" applyAlignment="1">
      <alignment horizontal="left" vertical="center"/>
    </xf>
    <xf numFmtId="0" fontId="86" fillId="0" borderId="97" xfId="2" applyFont="1" applyBorder="1" applyAlignment="1">
      <alignment horizontal="left" vertical="center"/>
    </xf>
    <xf numFmtId="0" fontId="86" fillId="0" borderId="96" xfId="2" applyFont="1" applyBorder="1" applyAlignment="1">
      <alignment horizontal="left" vertical="center"/>
    </xf>
    <xf numFmtId="0" fontId="86" fillId="0" borderId="104" xfId="2" applyFont="1" applyBorder="1" applyAlignment="1">
      <alignment horizontal="left" vertical="center"/>
    </xf>
    <xf numFmtId="0" fontId="75" fillId="0" borderId="108" xfId="2" applyFont="1" applyBorder="1" applyAlignment="1">
      <alignment horizontal="center" vertical="center"/>
    </xf>
    <xf numFmtId="0" fontId="75" fillId="0" borderId="111" xfId="2" applyFont="1" applyBorder="1" applyAlignment="1">
      <alignment horizontal="center" vertical="center"/>
    </xf>
    <xf numFmtId="177" fontId="77" fillId="9" borderId="106" xfId="2" applyNumberFormat="1" applyFont="1" applyFill="1" applyBorder="1" applyAlignment="1" applyProtection="1">
      <alignment horizontal="center" vertical="center"/>
      <protection locked="0"/>
    </xf>
    <xf numFmtId="177" fontId="77" fillId="9" borderId="0" xfId="2" applyNumberFormat="1" applyFont="1" applyFill="1" applyAlignment="1" applyProtection="1">
      <alignment horizontal="center" vertical="center"/>
      <protection locked="0"/>
    </xf>
    <xf numFmtId="177" fontId="77" fillId="9" borderId="96" xfId="2" applyNumberFormat="1" applyFont="1" applyFill="1" applyBorder="1" applyAlignment="1" applyProtection="1">
      <alignment horizontal="center" vertical="center"/>
      <protection locked="0"/>
    </xf>
    <xf numFmtId="0" fontId="77" fillId="0" borderId="106" xfId="2" applyFont="1" applyBorder="1" applyAlignment="1">
      <alignment horizontal="center" vertical="center"/>
    </xf>
    <xf numFmtId="0" fontId="77" fillId="0" borderId="100" xfId="2" applyFont="1" applyBorder="1" applyAlignment="1">
      <alignment horizontal="center" vertical="center"/>
    </xf>
    <xf numFmtId="0" fontId="77" fillId="0" borderId="0" xfId="2" applyFont="1" applyAlignment="1">
      <alignment horizontal="center" vertical="center"/>
    </xf>
    <xf numFmtId="0" fontId="77" fillId="0" borderId="102" xfId="2" applyFont="1" applyBorder="1" applyAlignment="1">
      <alignment horizontal="center" vertical="center"/>
    </xf>
    <xf numFmtId="0" fontId="77" fillId="0" borderId="96" xfId="2" applyFont="1" applyBorder="1" applyAlignment="1">
      <alignment horizontal="center" vertical="center"/>
    </xf>
    <xf numFmtId="0" fontId="77" fillId="0" borderId="104" xfId="2" applyFont="1" applyBorder="1" applyAlignment="1">
      <alignment horizontal="center" vertical="center"/>
    </xf>
    <xf numFmtId="49" fontId="75" fillId="9" borderId="101" xfId="2" applyNumberFormat="1" applyFont="1" applyFill="1" applyBorder="1" applyAlignment="1" applyProtection="1">
      <alignment horizontal="center" vertical="center"/>
      <protection locked="0"/>
    </xf>
    <xf numFmtId="49" fontId="73" fillId="0" borderId="0" xfId="2" applyNumberFormat="1" applyAlignment="1" applyProtection="1">
      <alignment horizontal="center" vertical="center"/>
      <protection locked="0"/>
    </xf>
    <xf numFmtId="49" fontId="73" fillId="0" borderId="102" xfId="2" applyNumberFormat="1" applyBorder="1" applyAlignment="1" applyProtection="1">
      <alignment horizontal="center" vertical="center"/>
      <protection locked="0"/>
    </xf>
    <xf numFmtId="49" fontId="73" fillId="0" borderId="103" xfId="2" applyNumberFormat="1" applyBorder="1" applyAlignment="1" applyProtection="1">
      <alignment horizontal="center" vertical="center"/>
      <protection locked="0"/>
    </xf>
    <xf numFmtId="49" fontId="73" fillId="0" borderId="96" xfId="2" applyNumberFormat="1" applyBorder="1" applyAlignment="1" applyProtection="1">
      <alignment horizontal="center" vertical="center"/>
      <protection locked="0"/>
    </xf>
    <xf numFmtId="49" fontId="73" fillId="0" borderId="104" xfId="2" applyNumberFormat="1" applyBorder="1" applyAlignment="1" applyProtection="1">
      <alignment horizontal="center" vertical="center"/>
      <protection locked="0"/>
    </xf>
    <xf numFmtId="0" fontId="78" fillId="9" borderId="99" xfId="2" applyFont="1" applyFill="1" applyBorder="1" applyAlignment="1" applyProtection="1">
      <alignment horizontal="center" vertical="center"/>
      <protection locked="0"/>
    </xf>
    <xf numFmtId="0" fontId="73" fillId="9" borderId="100" xfId="2" applyFill="1" applyBorder="1" applyAlignment="1" applyProtection="1">
      <alignment horizontal="center" vertical="center"/>
      <protection locked="0"/>
    </xf>
    <xf numFmtId="0" fontId="73" fillId="9" borderId="101" xfId="2" applyFill="1" applyBorder="1" applyAlignment="1" applyProtection="1">
      <alignment horizontal="center" vertical="center"/>
      <protection locked="0"/>
    </xf>
    <xf numFmtId="0" fontId="73" fillId="9" borderId="102" xfId="2" applyFill="1" applyBorder="1" applyAlignment="1" applyProtection="1">
      <alignment horizontal="center" vertical="center"/>
      <protection locked="0"/>
    </xf>
    <xf numFmtId="0" fontId="73" fillId="9" borderId="103" xfId="2" applyFill="1" applyBorder="1" applyAlignment="1" applyProtection="1">
      <alignment horizontal="center" vertical="center"/>
      <protection locked="0"/>
    </xf>
    <xf numFmtId="0" fontId="73" fillId="9" borderId="104" xfId="2" applyFill="1" applyBorder="1" applyAlignment="1" applyProtection="1">
      <alignment horizontal="center" vertical="center"/>
      <protection locked="0"/>
    </xf>
    <xf numFmtId="0" fontId="0" fillId="0" borderId="100" xfId="0" applyBorder="1" applyAlignment="1">
      <alignment horizontal="center" vertical="center"/>
    </xf>
    <xf numFmtId="0" fontId="75" fillId="0" borderId="97" xfId="2" applyFont="1" applyBorder="1" applyAlignment="1">
      <alignment horizontal="center" vertical="center"/>
    </xf>
    <xf numFmtId="0" fontId="75" fillId="0" borderId="96" xfId="2" applyFont="1" applyBorder="1" applyAlignment="1">
      <alignment horizontal="center" vertical="center"/>
    </xf>
    <xf numFmtId="0" fontId="0" fillId="0" borderId="104" xfId="0" applyBorder="1" applyAlignment="1">
      <alignment horizontal="center" vertical="center"/>
    </xf>
    <xf numFmtId="0" fontId="74" fillId="0" borderId="7" xfId="2" applyFont="1" applyBorder="1" applyAlignment="1">
      <alignment horizontal="center" vertical="center"/>
    </xf>
    <xf numFmtId="0" fontId="74" fillId="0" borderId="2" xfId="2" applyFont="1" applyBorder="1" applyAlignment="1">
      <alignment horizontal="center" vertical="center"/>
    </xf>
    <xf numFmtId="0" fontId="74" fillId="0" borderId="4" xfId="2" applyFont="1" applyBorder="1" applyAlignment="1">
      <alignment horizontal="center" vertical="center"/>
    </xf>
    <xf numFmtId="0" fontId="87" fillId="0" borderId="119" xfId="2" applyFont="1" applyBorder="1" applyAlignment="1">
      <alignment horizontal="center" vertical="center"/>
    </xf>
    <xf numFmtId="0" fontId="87" fillId="0" borderId="114" xfId="2" applyFont="1" applyBorder="1" applyAlignment="1">
      <alignment horizontal="center" vertical="center"/>
    </xf>
    <xf numFmtId="0" fontId="87" fillId="0" borderId="117" xfId="2" applyFont="1" applyBorder="1" applyAlignment="1">
      <alignment horizontal="center" vertical="center"/>
    </xf>
    <xf numFmtId="0" fontId="87" fillId="0" borderId="108" xfId="2" applyFont="1" applyBorder="1" applyAlignment="1">
      <alignment horizontal="center" vertical="center"/>
    </xf>
    <xf numFmtId="0" fontId="87" fillId="0" borderId="109" xfId="2" applyFont="1" applyBorder="1" applyAlignment="1">
      <alignment horizontal="center" vertical="center"/>
    </xf>
    <xf numFmtId="0" fontId="87" fillId="0" borderId="111" xfId="2" applyFont="1" applyBorder="1" applyAlignment="1">
      <alignment horizontal="center" vertical="center"/>
    </xf>
    <xf numFmtId="0" fontId="87" fillId="0" borderId="113" xfId="2" applyFont="1" applyBorder="1" applyAlignment="1">
      <alignment horizontal="center" vertical="center"/>
    </xf>
    <xf numFmtId="0" fontId="87" fillId="0" borderId="110" xfId="2" applyFont="1" applyBorder="1" applyAlignment="1">
      <alignment horizontal="center" vertical="center"/>
    </xf>
    <xf numFmtId="0" fontId="78" fillId="0" borderId="99" xfId="2" applyFont="1" applyBorder="1" applyAlignment="1">
      <alignment horizontal="center" vertical="center"/>
    </xf>
    <xf numFmtId="0" fontId="78" fillId="0" borderId="100" xfId="2" applyFont="1" applyBorder="1" applyAlignment="1">
      <alignment horizontal="center" vertical="center"/>
    </xf>
    <xf numFmtId="0" fontId="78" fillId="0" borderId="101" xfId="2" applyFont="1" applyBorder="1" applyAlignment="1">
      <alignment horizontal="center" vertical="center"/>
    </xf>
    <xf numFmtId="0" fontId="78" fillId="0" borderId="102" xfId="2" applyFont="1" applyBorder="1" applyAlignment="1">
      <alignment horizontal="center" vertical="center"/>
    </xf>
    <xf numFmtId="0" fontId="78" fillId="0" borderId="103" xfId="2" applyFont="1" applyBorder="1" applyAlignment="1">
      <alignment horizontal="center" vertical="center"/>
    </xf>
    <xf numFmtId="0" fontId="78" fillId="0" borderId="104" xfId="2" applyFont="1" applyBorder="1" applyAlignment="1">
      <alignment horizontal="center" vertical="center"/>
    </xf>
    <xf numFmtId="49" fontId="75" fillId="9" borderId="109" xfId="2" applyNumberFormat="1" applyFont="1" applyFill="1" applyBorder="1" applyAlignment="1" applyProtection="1">
      <alignment horizontal="center" vertical="center"/>
      <protection locked="0"/>
    </xf>
    <xf numFmtId="0" fontId="75" fillId="0" borderId="99" xfId="2" applyFont="1" applyBorder="1" applyAlignment="1">
      <alignment horizontal="distributed" vertical="center"/>
    </xf>
    <xf numFmtId="0" fontId="75" fillId="0" borderId="106" xfId="2" applyFont="1" applyBorder="1" applyAlignment="1">
      <alignment horizontal="distributed" vertical="center"/>
    </xf>
    <xf numFmtId="0" fontId="75" fillId="0" borderId="101" xfId="2" applyFont="1" applyBorder="1" applyAlignment="1">
      <alignment horizontal="distributed" vertical="center"/>
    </xf>
    <xf numFmtId="0" fontId="75" fillId="0" borderId="0" xfId="2" applyFont="1" applyAlignment="1">
      <alignment horizontal="distributed" vertical="center"/>
    </xf>
    <xf numFmtId="0" fontId="73" fillId="0" borderId="106" xfId="2" applyBorder="1" applyAlignment="1">
      <alignment horizontal="center" vertical="center"/>
    </xf>
    <xf numFmtId="0" fontId="73" fillId="0" borderId="0" xfId="2" applyAlignment="1">
      <alignment horizontal="center" vertical="center"/>
    </xf>
    <xf numFmtId="49" fontId="75" fillId="9" borderId="106" xfId="2" applyNumberFormat="1" applyFont="1" applyFill="1" applyBorder="1" applyAlignment="1" applyProtection="1">
      <alignment horizontal="center" vertical="center"/>
      <protection locked="0"/>
    </xf>
    <xf numFmtId="49" fontId="75" fillId="9" borderId="96" xfId="2" applyNumberFormat="1" applyFont="1" applyFill="1" applyBorder="1" applyAlignment="1" applyProtection="1">
      <alignment horizontal="center" vertical="center"/>
      <protection locked="0"/>
    </xf>
    <xf numFmtId="49" fontId="75" fillId="9" borderId="100" xfId="2" applyNumberFormat="1" applyFont="1" applyFill="1" applyBorder="1" applyAlignment="1" applyProtection="1">
      <alignment horizontal="center" vertical="center"/>
      <protection locked="0"/>
    </xf>
    <xf numFmtId="49" fontId="75" fillId="9" borderId="104" xfId="2" applyNumberFormat="1" applyFont="1" applyFill="1" applyBorder="1" applyAlignment="1" applyProtection="1">
      <alignment horizontal="center" vertical="center"/>
      <protection locked="0"/>
    </xf>
    <xf numFmtId="0" fontId="77" fillId="0" borderId="99" xfId="2" applyFont="1" applyBorder="1" applyAlignment="1">
      <alignment horizontal="center" vertical="center"/>
    </xf>
    <xf numFmtId="0" fontId="77" fillId="0" borderId="101" xfId="2" applyFont="1" applyBorder="1" applyAlignment="1">
      <alignment horizontal="center" vertical="center"/>
    </xf>
    <xf numFmtId="0" fontId="77" fillId="0" borderId="103" xfId="2" applyFont="1" applyBorder="1" applyAlignment="1">
      <alignment horizontal="center" vertical="center"/>
    </xf>
    <xf numFmtId="0" fontId="78" fillId="9" borderId="100" xfId="2" applyFont="1" applyFill="1" applyBorder="1" applyAlignment="1" applyProtection="1">
      <alignment horizontal="center" vertical="center"/>
      <protection locked="0"/>
    </xf>
    <xf numFmtId="0" fontId="78" fillId="9" borderId="101" xfId="2" applyFont="1" applyFill="1" applyBorder="1" applyAlignment="1" applyProtection="1">
      <alignment horizontal="center" vertical="center"/>
      <protection locked="0"/>
    </xf>
    <xf numFmtId="0" fontId="78" fillId="9" borderId="102" xfId="2" applyFont="1" applyFill="1" applyBorder="1" applyAlignment="1" applyProtection="1">
      <alignment horizontal="center" vertical="center"/>
      <protection locked="0"/>
    </xf>
    <xf numFmtId="0" fontId="78" fillId="9" borderId="103" xfId="2" applyFont="1" applyFill="1" applyBorder="1" applyAlignment="1" applyProtection="1">
      <alignment horizontal="center" vertical="center"/>
      <protection locked="0"/>
    </xf>
    <xf numFmtId="0" fontId="78" fillId="9" borderId="104" xfId="2" applyFont="1" applyFill="1" applyBorder="1" applyAlignment="1" applyProtection="1">
      <alignment horizontal="center" vertical="center"/>
      <protection locked="0"/>
    </xf>
    <xf numFmtId="0" fontId="73" fillId="0" borderId="100" xfId="2" applyBorder="1" applyAlignment="1">
      <alignment horizontal="center" vertical="center"/>
    </xf>
    <xf numFmtId="0" fontId="73" fillId="0" borderId="101" xfId="2" applyBorder="1" applyAlignment="1">
      <alignment horizontal="center" vertical="center"/>
    </xf>
    <xf numFmtId="0" fontId="73" fillId="0" borderId="102" xfId="2" applyBorder="1" applyAlignment="1">
      <alignment horizontal="center" vertical="center"/>
    </xf>
    <xf numFmtId="0" fontId="73" fillId="0" borderId="103" xfId="2" applyBorder="1" applyAlignment="1">
      <alignment horizontal="center" vertical="center"/>
    </xf>
    <xf numFmtId="0" fontId="73" fillId="0" borderId="104" xfId="2" applyBorder="1" applyAlignment="1">
      <alignment horizontal="center" vertical="center"/>
    </xf>
    <xf numFmtId="0" fontId="77" fillId="0" borderId="0" xfId="2" applyFont="1" applyAlignment="1">
      <alignment horizontal="distributed" vertical="center"/>
    </xf>
    <xf numFmtId="0" fontId="74" fillId="0" borderId="0" xfId="2" applyFont="1" applyAlignment="1">
      <alignment horizontal="left" vertical="center"/>
    </xf>
    <xf numFmtId="0" fontId="77" fillId="0" borderId="99" xfId="2" applyFont="1" applyBorder="1" applyAlignment="1">
      <alignment horizontal="center" vertical="center" wrapText="1"/>
    </xf>
    <xf numFmtId="0" fontId="77" fillId="0" borderId="106" xfId="2" applyFont="1" applyBorder="1" applyAlignment="1">
      <alignment horizontal="center" vertical="center" wrapText="1"/>
    </xf>
    <xf numFmtId="0" fontId="73" fillId="0" borderId="106" xfId="2" applyBorder="1">
      <alignment vertical="center"/>
    </xf>
    <xf numFmtId="0" fontId="73" fillId="0" borderId="100" xfId="2" applyBorder="1">
      <alignment vertical="center"/>
    </xf>
    <xf numFmtId="0" fontId="73" fillId="0" borderId="101" xfId="2" applyBorder="1">
      <alignment vertical="center"/>
    </xf>
    <xf numFmtId="0" fontId="73" fillId="0" borderId="0" xfId="2">
      <alignment vertical="center"/>
    </xf>
    <xf numFmtId="0" fontId="73" fillId="0" borderId="102" xfId="2" applyBorder="1">
      <alignment vertical="center"/>
    </xf>
    <xf numFmtId="0" fontId="73" fillId="0" borderId="103" xfId="2" applyBorder="1">
      <alignment vertical="center"/>
    </xf>
    <xf numFmtId="0" fontId="73" fillId="0" borderId="96" xfId="2" applyBorder="1">
      <alignment vertical="center"/>
    </xf>
    <xf numFmtId="0" fontId="73" fillId="0" borderId="104" xfId="2" applyBorder="1">
      <alignment vertical="center"/>
    </xf>
    <xf numFmtId="0" fontId="77" fillId="0" borderId="99" xfId="2" applyFont="1" applyBorder="1" applyAlignment="1">
      <alignment horizontal="center" vertical="center" shrinkToFit="1"/>
    </xf>
    <xf numFmtId="0" fontId="73" fillId="0" borderId="100" xfId="2" applyBorder="1" applyAlignment="1">
      <alignment vertical="center" shrinkToFit="1"/>
    </xf>
    <xf numFmtId="0" fontId="73" fillId="0" borderId="101" xfId="2" applyBorder="1" applyAlignment="1">
      <alignment vertical="center" shrinkToFit="1"/>
    </xf>
    <xf numFmtId="0" fontId="73" fillId="0" borderId="102" xfId="2" applyBorder="1" applyAlignment="1">
      <alignment vertical="center" shrinkToFit="1"/>
    </xf>
    <xf numFmtId="0" fontId="73" fillId="0" borderId="103" xfId="2" applyBorder="1" applyAlignment="1">
      <alignment vertical="center" shrinkToFit="1"/>
    </xf>
    <xf numFmtId="0" fontId="73" fillId="0" borderId="104" xfId="2" applyBorder="1" applyAlignment="1">
      <alignment vertical="center" shrinkToFit="1"/>
    </xf>
    <xf numFmtId="0" fontId="77" fillId="0" borderId="118" xfId="2" applyFont="1" applyBorder="1" applyAlignment="1">
      <alignment horizontal="center" vertical="center"/>
    </xf>
    <xf numFmtId="0" fontId="77" fillId="0" borderId="116" xfId="2" applyFont="1" applyBorder="1" applyAlignment="1">
      <alignment horizontal="center" vertical="center"/>
    </xf>
    <xf numFmtId="0" fontId="77" fillId="0" borderId="108" xfId="2" applyFont="1" applyBorder="1" applyAlignment="1">
      <alignment horizontal="center" vertical="center"/>
    </xf>
    <xf numFmtId="0" fontId="78" fillId="0" borderId="0" xfId="2" applyFont="1" applyAlignment="1">
      <alignment horizontal="distributed" vertical="center"/>
    </xf>
    <xf numFmtId="0" fontId="34" fillId="0" borderId="0" xfId="0" applyFont="1" applyAlignment="1">
      <alignment vertical="center"/>
    </xf>
    <xf numFmtId="0" fontId="35" fillId="6" borderId="192" xfId="0" applyFont="1" applyFill="1" applyBorder="1" applyAlignment="1">
      <alignment horizontal="center" vertical="center"/>
    </xf>
    <xf numFmtId="0" fontId="35" fillId="6" borderId="193" xfId="0" applyFont="1" applyFill="1" applyBorder="1" applyAlignment="1">
      <alignment horizontal="center" vertical="center"/>
    </xf>
    <xf numFmtId="0" fontId="35" fillId="6" borderId="194" xfId="0" applyFont="1" applyFill="1" applyBorder="1" applyAlignment="1">
      <alignment horizontal="center" vertical="center"/>
    </xf>
    <xf numFmtId="0" fontId="18" fillId="6" borderId="192" xfId="0" applyFont="1" applyFill="1" applyBorder="1" applyAlignment="1" applyProtection="1">
      <alignment horizontal="center" vertical="center"/>
      <protection locked="0"/>
    </xf>
    <xf numFmtId="0" fontId="20" fillId="6" borderId="193" xfId="0" applyFont="1" applyFill="1" applyBorder="1" applyProtection="1">
      <protection locked="0"/>
    </xf>
    <xf numFmtId="0" fontId="20" fillId="6" borderId="194" xfId="0" applyFont="1" applyFill="1" applyBorder="1" applyProtection="1">
      <protection locked="0"/>
    </xf>
    <xf numFmtId="0" fontId="41" fillId="7" borderId="167" xfId="0" applyFont="1" applyFill="1" applyBorder="1" applyAlignment="1">
      <alignment horizontal="center" wrapText="1"/>
    </xf>
    <xf numFmtId="0" fontId="41" fillId="7" borderId="168" xfId="0" applyFont="1" applyFill="1" applyBorder="1" applyAlignment="1">
      <alignment horizontal="center" wrapText="1"/>
    </xf>
    <xf numFmtId="0" fontId="41" fillId="7" borderId="169" xfId="0" applyFont="1" applyFill="1" applyBorder="1" applyAlignment="1">
      <alignment horizontal="center" wrapText="1"/>
    </xf>
    <xf numFmtId="0" fontId="41" fillId="7" borderId="170" xfId="0" applyFont="1" applyFill="1" applyBorder="1" applyAlignment="1">
      <alignment horizontal="center" wrapText="1"/>
    </xf>
    <xf numFmtId="0" fontId="41" fillId="7" borderId="0" xfId="0" applyFont="1" applyFill="1" applyAlignment="1">
      <alignment horizontal="center" wrapText="1"/>
    </xf>
    <xf numFmtId="0" fontId="41" fillId="7" borderId="171" xfId="0" applyFont="1" applyFill="1" applyBorder="1" applyAlignment="1">
      <alignment horizontal="center" wrapText="1"/>
    </xf>
    <xf numFmtId="0" fontId="19" fillId="0" borderId="189" xfId="0" applyFont="1" applyBorder="1" applyAlignment="1" applyProtection="1">
      <alignment horizontal="center" vertical="center"/>
      <protection locked="0"/>
    </xf>
    <xf numFmtId="0" fontId="19" fillId="0" borderId="166"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9" fillId="0" borderId="15" xfId="0" applyFont="1" applyBorder="1" applyAlignment="1" applyProtection="1">
      <alignment horizontal="center" vertical="center"/>
      <protection locked="0"/>
    </xf>
    <xf numFmtId="0" fontId="31" fillId="0" borderId="0" xfId="0" applyFont="1" applyAlignment="1">
      <alignment horizontal="right" vertical="center"/>
    </xf>
    <xf numFmtId="0" fontId="19" fillId="0" borderId="188" xfId="0" applyFont="1" applyBorder="1" applyAlignment="1" applyProtection="1">
      <alignment horizontal="center" vertical="center"/>
      <protection locked="0"/>
    </xf>
    <xf numFmtId="0" fontId="19" fillId="0" borderId="190" xfId="0" applyFont="1" applyBorder="1" applyAlignment="1" applyProtection="1">
      <alignment horizontal="center" vertical="center"/>
      <protection locked="0"/>
    </xf>
    <xf numFmtId="189" fontId="34" fillId="0" borderId="12" xfId="0" applyNumberFormat="1" applyFont="1" applyBorder="1" applyAlignment="1">
      <alignment horizontal="center" vertical="center"/>
    </xf>
    <xf numFmtId="189" fontId="34" fillId="0" borderId="0" xfId="0" applyNumberFormat="1" applyFont="1" applyAlignment="1">
      <alignment horizontal="center" vertical="center"/>
    </xf>
    <xf numFmtId="189" fontId="34" fillId="0" borderId="13" xfId="0" applyNumberFormat="1" applyFont="1" applyBorder="1" applyAlignment="1">
      <alignment horizontal="center" vertical="center"/>
    </xf>
    <xf numFmtId="189" fontId="34" fillId="0" borderId="14" xfId="0" applyNumberFormat="1" applyFont="1" applyBorder="1" applyAlignment="1">
      <alignment horizontal="center" vertical="center"/>
    </xf>
    <xf numFmtId="189" fontId="34" fillId="0" borderId="9" xfId="0" applyNumberFormat="1" applyFont="1" applyBorder="1" applyAlignment="1">
      <alignment horizontal="center" vertical="center"/>
    </xf>
    <xf numFmtId="189" fontId="34" fillId="0" borderId="15" xfId="0" applyNumberFormat="1" applyFont="1" applyBorder="1" applyAlignment="1">
      <alignment horizontal="center" vertical="center"/>
    </xf>
    <xf numFmtId="189" fontId="34" fillId="6" borderId="152" xfId="0" applyNumberFormat="1" applyFont="1" applyFill="1" applyBorder="1" applyAlignment="1" applyProtection="1">
      <alignment horizontal="center" vertical="center"/>
      <protection locked="0"/>
    </xf>
    <xf numFmtId="189" fontId="34" fillId="6" borderId="153" xfId="0" applyNumberFormat="1" applyFont="1" applyFill="1" applyBorder="1" applyAlignment="1" applyProtection="1">
      <alignment horizontal="center" vertical="center"/>
      <protection locked="0"/>
    </xf>
    <xf numFmtId="189" fontId="34" fillId="6" borderId="154" xfId="0" applyNumberFormat="1" applyFont="1" applyFill="1" applyBorder="1" applyAlignment="1" applyProtection="1">
      <alignment horizontal="center" vertical="center"/>
      <protection locked="0"/>
    </xf>
    <xf numFmtId="189" fontId="34" fillId="6" borderId="155" xfId="0" applyNumberFormat="1" applyFont="1" applyFill="1" applyBorder="1" applyAlignment="1" applyProtection="1">
      <alignment horizontal="center" vertical="center"/>
      <protection locked="0"/>
    </xf>
    <xf numFmtId="189" fontId="34" fillId="6" borderId="0" xfId="0" applyNumberFormat="1" applyFont="1" applyFill="1" applyAlignment="1" applyProtection="1">
      <alignment horizontal="center" vertical="center"/>
      <protection locked="0"/>
    </xf>
    <xf numFmtId="189" fontId="34" fillId="6" borderId="156" xfId="0" applyNumberFormat="1" applyFont="1" applyFill="1" applyBorder="1" applyAlignment="1" applyProtection="1">
      <alignment horizontal="center" vertical="center"/>
      <protection locked="0"/>
    </xf>
    <xf numFmtId="189" fontId="34" fillId="6" borderId="157" xfId="0" applyNumberFormat="1" applyFont="1" applyFill="1" applyBorder="1" applyAlignment="1" applyProtection="1">
      <alignment horizontal="center" vertical="center"/>
      <protection locked="0"/>
    </xf>
    <xf numFmtId="189" fontId="34" fillId="6" borderId="158" xfId="0" applyNumberFormat="1" applyFont="1" applyFill="1" applyBorder="1" applyAlignment="1" applyProtection="1">
      <alignment horizontal="center" vertical="center"/>
      <protection locked="0"/>
    </xf>
    <xf numFmtId="189" fontId="34" fillId="6" borderId="159" xfId="0" applyNumberFormat="1" applyFont="1" applyFill="1" applyBorder="1" applyAlignment="1" applyProtection="1">
      <alignment horizontal="center" vertical="center"/>
      <protection locked="0"/>
    </xf>
    <xf numFmtId="0" fontId="14" fillId="0" borderId="355" xfId="0" applyFont="1" applyBorder="1" applyAlignment="1">
      <alignment horizontal="center" vertical="distributed" textRotation="255" justifyLastLine="1"/>
    </xf>
    <xf numFmtId="0" fontId="14" fillId="0" borderId="356" xfId="0" applyFont="1" applyBorder="1" applyAlignment="1">
      <alignment horizontal="center" vertical="distributed" textRotation="255" justifyLastLine="1"/>
    </xf>
    <xf numFmtId="0" fontId="14" fillId="0" borderId="357" xfId="0" applyFont="1" applyBorder="1" applyAlignment="1">
      <alignment horizontal="center" vertical="distributed" textRotation="255" justifyLastLine="1"/>
    </xf>
    <xf numFmtId="0" fontId="14" fillId="0" borderId="352" xfId="0" applyFont="1" applyBorder="1" applyAlignment="1">
      <alignment horizontal="center" vertical="distributed" textRotation="255" justifyLastLine="1"/>
    </xf>
    <xf numFmtId="0" fontId="14" fillId="0" borderId="353" xfId="0" applyFont="1" applyBorder="1" applyAlignment="1">
      <alignment horizontal="center" vertical="distributed" textRotation="255" justifyLastLine="1"/>
    </xf>
    <xf numFmtId="0" fontId="23" fillId="12" borderId="35" xfId="0" applyFont="1" applyFill="1" applyBorder="1" applyAlignment="1">
      <alignment horizontal="right" vertical="center"/>
    </xf>
    <xf numFmtId="0" fontId="23" fillId="12" borderId="196" xfId="0" applyFont="1" applyFill="1" applyBorder="1" applyAlignment="1">
      <alignment horizontal="right" vertical="center"/>
    </xf>
    <xf numFmtId="0" fontId="23" fillId="12" borderId="37" xfId="0" applyFont="1" applyFill="1" applyBorder="1" applyAlignment="1">
      <alignment horizontal="right" vertical="center"/>
    </xf>
    <xf numFmtId="0" fontId="23" fillId="8" borderId="35" xfId="0" applyFont="1" applyFill="1" applyBorder="1" applyAlignment="1" applyProtection="1">
      <alignment horizontal="right" vertical="center"/>
      <protection locked="0"/>
    </xf>
    <xf numFmtId="0" fontId="23" fillId="8" borderId="196" xfId="0" applyFont="1" applyFill="1" applyBorder="1" applyAlignment="1" applyProtection="1">
      <alignment horizontal="right" vertical="center"/>
      <protection locked="0"/>
    </xf>
    <xf numFmtId="0" fontId="23" fillId="8" borderId="37" xfId="0" applyFont="1" applyFill="1" applyBorder="1" applyAlignment="1" applyProtection="1">
      <alignment horizontal="right" vertical="center"/>
      <protection locked="0"/>
    </xf>
  </cellXfs>
  <cellStyles count="6">
    <cellStyle name="桁区切り" xfId="5" builtinId="6"/>
    <cellStyle name="桁区切り 2" xfId="1" xr:uid="{00000000-0005-0000-0000-000001000000}"/>
    <cellStyle name="標準" xfId="0" builtinId="0"/>
    <cellStyle name="標準 2" xfId="2" xr:uid="{00000000-0005-0000-0000-000003000000}"/>
    <cellStyle name="標準 3" xfId="4" xr:uid="{00000000-0005-0000-0000-000004000000}"/>
    <cellStyle name="標準_愛媛局 申告書simulation" xfId="3" xr:uid="{00000000-0005-0000-0000-000005000000}"/>
  </cellStyles>
  <dxfs count="2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77" formatCode="#,##0_ "/>
    </dxf>
    <dxf>
      <numFmt numFmtId="177" formatCode="#,##0_ "/>
    </dxf>
    <dxf>
      <numFmt numFmtId="3" formatCode="#,##0"/>
    </dxf>
    <dxf>
      <numFmt numFmtId="3" formatCode="#,##0"/>
    </dxf>
    <dxf>
      <numFmt numFmtId="3" formatCode="#,##0"/>
    </dxf>
    <dxf>
      <fill>
        <patternFill>
          <bgColor theme="0" tint="-0.499984740745262"/>
        </patternFill>
      </fill>
    </dxf>
    <dxf>
      <fill>
        <patternFill>
          <bgColor rgb="FFFF0000"/>
        </patternFill>
      </fill>
    </dxf>
    <dxf>
      <fill>
        <patternFill>
          <bgColor theme="0" tint="-0.499984740745262"/>
        </patternFill>
      </fill>
    </dxf>
    <dxf>
      <numFmt numFmtId="3" formatCode="#,##0"/>
    </dxf>
    <dxf>
      <numFmt numFmtId="3" formatCode="#,##0"/>
    </dxf>
    <dxf>
      <numFmt numFmtId="177" formatCode="#,##0_ "/>
    </dxf>
    <dxf>
      <numFmt numFmtId="177" formatCode="#,##0_ "/>
    </dxf>
    <dxf>
      <numFmt numFmtId="3" formatCode="#,##0"/>
    </dxf>
    <dxf>
      <numFmt numFmtId="3" formatCode="#,##0"/>
    </dxf>
    <dxf>
      <numFmt numFmtId="3" formatCode="#,##0"/>
    </dxf>
    <dxf>
      <numFmt numFmtId="3" formatCode="#,##0"/>
    </dxf>
    <dxf>
      <numFmt numFmtId="3" formatCode="#,##0"/>
    </dxf>
    <dxf>
      <numFmt numFmtId="3" formatCode="#,##0"/>
    </dxf>
    <dxf>
      <numFmt numFmtId="182" formatCode="#"/>
    </dxf>
    <dxf>
      <fill>
        <patternFill patternType="none">
          <bgColor auto="1"/>
        </patternFill>
      </fill>
    </dxf>
  </dxfs>
  <tableStyles count="0" defaultTableStyle="TableStyleMedium9" defaultPivotStyle="PivotStyleLight16"/>
  <colors>
    <mruColors>
      <color rgb="FFFFFFCC"/>
      <color rgb="FF00CC00"/>
      <color rgb="FFCCFFCC"/>
      <color rgb="FF008000"/>
      <color rgb="FF0000FF"/>
      <color rgb="FF000000"/>
      <color rgb="FF0066FF"/>
      <color rgb="FFEB89EB"/>
      <color rgb="FF99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3</xdr:col>
      <xdr:colOff>60960</xdr:colOff>
      <xdr:row>286</xdr:row>
      <xdr:rowOff>0</xdr:rowOff>
    </xdr:from>
    <xdr:to>
      <xdr:col>10</xdr:col>
      <xdr:colOff>305350</xdr:colOff>
      <xdr:row>296</xdr:row>
      <xdr:rowOff>100758</xdr:rowOff>
    </xdr:to>
    <xdr:pic>
      <xdr:nvPicPr>
        <xdr:cNvPr id="9" name="図 8">
          <a:extLst>
            <a:ext uri="{FF2B5EF4-FFF2-40B4-BE49-F238E27FC236}">
              <a16:creationId xmlns:a16="http://schemas.microsoft.com/office/drawing/2014/main" id="{46636B74-5630-4A2D-9A61-2A2A3264BEAF}"/>
            </a:ext>
          </a:extLst>
        </xdr:cNvPr>
        <xdr:cNvPicPr>
          <a:picLocks noChangeAspect="1"/>
        </xdr:cNvPicPr>
      </xdr:nvPicPr>
      <xdr:blipFill>
        <a:blip xmlns:r="http://schemas.openxmlformats.org/officeDocument/2006/relationships" r:embed="rId1"/>
        <a:stretch>
          <a:fillRect/>
        </a:stretch>
      </xdr:blipFill>
      <xdr:spPr>
        <a:xfrm>
          <a:off x="617220" y="54483000"/>
          <a:ext cx="5730790" cy="2005758"/>
        </a:xfrm>
        <a:prstGeom prst="rect">
          <a:avLst/>
        </a:prstGeom>
      </xdr:spPr>
    </xdr:pic>
    <xdr:clientData/>
  </xdr:twoCellAnchor>
  <xdr:twoCellAnchor editAs="oneCell">
    <xdr:from>
      <xdr:col>1</xdr:col>
      <xdr:colOff>0</xdr:colOff>
      <xdr:row>114</xdr:row>
      <xdr:rowOff>0</xdr:rowOff>
    </xdr:from>
    <xdr:to>
      <xdr:col>12</xdr:col>
      <xdr:colOff>260</xdr:colOff>
      <xdr:row>128</xdr:row>
      <xdr:rowOff>9376</xdr:rowOff>
    </xdr:to>
    <xdr:pic>
      <xdr:nvPicPr>
        <xdr:cNvPr id="2" name="図 1">
          <a:extLst>
            <a:ext uri="{FF2B5EF4-FFF2-40B4-BE49-F238E27FC236}">
              <a16:creationId xmlns:a16="http://schemas.microsoft.com/office/drawing/2014/main" id="{762AFB03-2EF0-4F1E-93DB-C5F427B75FC9}"/>
            </a:ext>
          </a:extLst>
        </xdr:cNvPr>
        <xdr:cNvPicPr>
          <a:picLocks noChangeAspect="1"/>
        </xdr:cNvPicPr>
      </xdr:nvPicPr>
      <xdr:blipFill>
        <a:blip xmlns:r="http://schemas.openxmlformats.org/officeDocument/2006/relationships" r:embed="rId2"/>
        <a:stretch>
          <a:fillRect/>
        </a:stretch>
      </xdr:blipFill>
      <xdr:spPr>
        <a:xfrm>
          <a:off x="114300" y="21717000"/>
          <a:ext cx="7401185" cy="2676376"/>
        </a:xfrm>
        <a:prstGeom prst="rect">
          <a:avLst/>
        </a:prstGeom>
      </xdr:spPr>
    </xdr:pic>
    <xdr:clientData/>
  </xdr:twoCellAnchor>
  <xdr:twoCellAnchor>
    <xdr:from>
      <xdr:col>7</xdr:col>
      <xdr:colOff>180975</xdr:colOff>
      <xdr:row>130</xdr:row>
      <xdr:rowOff>9525</xdr:rowOff>
    </xdr:from>
    <xdr:to>
      <xdr:col>7</xdr:col>
      <xdr:colOff>180975</xdr:colOff>
      <xdr:row>133</xdr:row>
      <xdr:rowOff>28575</xdr:rowOff>
    </xdr:to>
    <xdr:sp macro="" textlink="">
      <xdr:nvSpPr>
        <xdr:cNvPr id="41132" name="Line 10">
          <a:extLst>
            <a:ext uri="{FF2B5EF4-FFF2-40B4-BE49-F238E27FC236}">
              <a16:creationId xmlns:a16="http://schemas.microsoft.com/office/drawing/2014/main" id="{00000000-0008-0000-0000-0000ACA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1504950</xdr:colOff>
      <xdr:row>128</xdr:row>
      <xdr:rowOff>0</xdr:rowOff>
    </xdr:from>
    <xdr:to>
      <xdr:col>8</xdr:col>
      <xdr:colOff>1504950</xdr:colOff>
      <xdr:row>133</xdr:row>
      <xdr:rowOff>0</xdr:rowOff>
    </xdr:to>
    <xdr:sp macro="" textlink="">
      <xdr:nvSpPr>
        <xdr:cNvPr id="41133" name="Line 11">
          <a:extLst>
            <a:ext uri="{FF2B5EF4-FFF2-40B4-BE49-F238E27FC236}">
              <a16:creationId xmlns:a16="http://schemas.microsoft.com/office/drawing/2014/main" id="{00000000-0008-0000-0000-0000ADA00000}"/>
            </a:ext>
          </a:extLst>
        </xdr:cNvPr>
        <xdr:cNvSpPr>
          <a:spLocks noChangeShapeType="1"/>
        </xdr:cNvSpPr>
      </xdr:nvSpPr>
      <xdr:spPr bwMode="auto">
        <a:xfrm>
          <a:off x="5553075" y="24384000"/>
          <a:ext cx="0" cy="95250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41141" name="Line 33">
          <a:extLst>
            <a:ext uri="{FF2B5EF4-FFF2-40B4-BE49-F238E27FC236}">
              <a16:creationId xmlns:a16="http://schemas.microsoft.com/office/drawing/2014/main" id="{00000000-0008-0000-0000-0000B5A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7</xdr:col>
      <xdr:colOff>1438275</xdr:colOff>
      <xdr:row>111</xdr:row>
      <xdr:rowOff>57149</xdr:rowOff>
    </xdr:from>
    <xdr:to>
      <xdr:col>7</xdr:col>
      <xdr:colOff>1438275</xdr:colOff>
      <xdr:row>115</xdr:row>
      <xdr:rowOff>85725</xdr:rowOff>
    </xdr:to>
    <xdr:sp macro="" textlink="">
      <xdr:nvSpPr>
        <xdr:cNvPr id="41150" name="Line 14">
          <a:extLst>
            <a:ext uri="{FF2B5EF4-FFF2-40B4-BE49-F238E27FC236}">
              <a16:creationId xmlns:a16="http://schemas.microsoft.com/office/drawing/2014/main" id="{00000000-0008-0000-0000-0000BEA00000}"/>
            </a:ext>
          </a:extLst>
        </xdr:cNvPr>
        <xdr:cNvSpPr>
          <a:spLocks noChangeShapeType="1"/>
        </xdr:cNvSpPr>
      </xdr:nvSpPr>
      <xdr:spPr bwMode="auto">
        <a:xfrm flipV="1">
          <a:off x="3962400" y="21202649"/>
          <a:ext cx="0" cy="790576"/>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211620</xdr:colOff>
      <xdr:row>118</xdr:row>
      <xdr:rowOff>1</xdr:rowOff>
    </xdr:from>
    <xdr:to>
      <xdr:col>12</xdr:col>
      <xdr:colOff>57150</xdr:colOff>
      <xdr:row>121</xdr:row>
      <xdr:rowOff>38100</xdr:rowOff>
    </xdr:to>
    <xdr:sp macro="" textlink="">
      <xdr:nvSpPr>
        <xdr:cNvPr id="41151" name="AutoShape 32">
          <a:extLst>
            <a:ext uri="{FF2B5EF4-FFF2-40B4-BE49-F238E27FC236}">
              <a16:creationId xmlns:a16="http://schemas.microsoft.com/office/drawing/2014/main" id="{00000000-0008-0000-0000-0000BFA00000}"/>
            </a:ext>
          </a:extLst>
        </xdr:cNvPr>
        <xdr:cNvSpPr>
          <a:spLocks noChangeArrowheads="1"/>
        </xdr:cNvSpPr>
      </xdr:nvSpPr>
      <xdr:spPr bwMode="auto">
        <a:xfrm>
          <a:off x="325920" y="22479001"/>
          <a:ext cx="7246455" cy="609599"/>
        </a:xfrm>
        <a:prstGeom prst="roundRect">
          <a:avLst>
            <a:gd name="adj" fmla="val 50000"/>
          </a:avLst>
        </a:prstGeom>
        <a:noFill/>
        <a:ln w="3810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258004</xdr:colOff>
      <xdr:row>120</xdr:row>
      <xdr:rowOff>170962</xdr:rowOff>
    </xdr:from>
    <xdr:to>
      <xdr:col>1</xdr:col>
      <xdr:colOff>258004</xdr:colOff>
      <xdr:row>146</xdr:row>
      <xdr:rowOff>161925</xdr:rowOff>
    </xdr:to>
    <xdr:sp macro="" textlink="">
      <xdr:nvSpPr>
        <xdr:cNvPr id="41152" name="Line 35">
          <a:extLst>
            <a:ext uri="{FF2B5EF4-FFF2-40B4-BE49-F238E27FC236}">
              <a16:creationId xmlns:a16="http://schemas.microsoft.com/office/drawing/2014/main" id="{00000000-0008-0000-0000-0000C0A00000}"/>
            </a:ext>
          </a:extLst>
        </xdr:cNvPr>
        <xdr:cNvSpPr>
          <a:spLocks noChangeShapeType="1"/>
        </xdr:cNvSpPr>
      </xdr:nvSpPr>
      <xdr:spPr bwMode="auto">
        <a:xfrm flipH="1">
          <a:off x="360581" y="22459462"/>
          <a:ext cx="0" cy="4943963"/>
        </a:xfrm>
        <a:prstGeom prst="line">
          <a:avLst/>
        </a:prstGeom>
        <a:noFill/>
        <a:ln w="38100">
          <a:solidFill>
            <a:srgbClr val="0000FF"/>
          </a:solidFill>
          <a:prstDash val="dash"/>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xdr:col>
      <xdr:colOff>19050</xdr:colOff>
      <xdr:row>117</xdr:row>
      <xdr:rowOff>171450</xdr:rowOff>
    </xdr:from>
    <xdr:to>
      <xdr:col>8</xdr:col>
      <xdr:colOff>400050</xdr:colOff>
      <xdr:row>127</xdr:row>
      <xdr:rowOff>171450</xdr:rowOff>
    </xdr:to>
    <xdr:sp macro="" textlink="">
      <xdr:nvSpPr>
        <xdr:cNvPr id="41156" name="Rectangle 8">
          <a:extLst>
            <a:ext uri="{FF2B5EF4-FFF2-40B4-BE49-F238E27FC236}">
              <a16:creationId xmlns:a16="http://schemas.microsoft.com/office/drawing/2014/main" id="{00000000-0008-0000-0000-0000C4A00000}"/>
            </a:ext>
          </a:extLst>
        </xdr:cNvPr>
        <xdr:cNvSpPr>
          <a:spLocks noChangeArrowheads="1"/>
        </xdr:cNvSpPr>
      </xdr:nvSpPr>
      <xdr:spPr bwMode="auto">
        <a:xfrm>
          <a:off x="133350" y="22459950"/>
          <a:ext cx="4314825" cy="1905000"/>
        </a:xfrm>
        <a:prstGeom prst="rect">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37" name="Line 10">
          <a:extLst>
            <a:ext uri="{FF2B5EF4-FFF2-40B4-BE49-F238E27FC236}">
              <a16:creationId xmlns:a16="http://schemas.microsoft.com/office/drawing/2014/main" id="{00000000-0008-0000-0000-000025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46" name="Line 33">
          <a:extLst>
            <a:ext uri="{FF2B5EF4-FFF2-40B4-BE49-F238E27FC236}">
              <a16:creationId xmlns:a16="http://schemas.microsoft.com/office/drawing/2014/main" id="{00000000-0008-0000-0000-00002E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71" name="Line 10">
          <a:extLst>
            <a:ext uri="{FF2B5EF4-FFF2-40B4-BE49-F238E27FC236}">
              <a16:creationId xmlns:a16="http://schemas.microsoft.com/office/drawing/2014/main" id="{00000000-0008-0000-0000-000047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80" name="Line 33">
          <a:extLst>
            <a:ext uri="{FF2B5EF4-FFF2-40B4-BE49-F238E27FC236}">
              <a16:creationId xmlns:a16="http://schemas.microsoft.com/office/drawing/2014/main" id="{00000000-0008-0000-0000-000050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00" name="テキスト ボックス 99">
          <a:extLst>
            <a:ext uri="{FF2B5EF4-FFF2-40B4-BE49-F238E27FC236}">
              <a16:creationId xmlns:a16="http://schemas.microsoft.com/office/drawing/2014/main" id="{00000000-0008-0000-0000-000064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105" name="Line 10">
          <a:extLst>
            <a:ext uri="{FF2B5EF4-FFF2-40B4-BE49-F238E27FC236}">
              <a16:creationId xmlns:a16="http://schemas.microsoft.com/office/drawing/2014/main" id="{00000000-0008-0000-0000-000069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114" name="Line 33">
          <a:extLst>
            <a:ext uri="{FF2B5EF4-FFF2-40B4-BE49-F238E27FC236}">
              <a16:creationId xmlns:a16="http://schemas.microsoft.com/office/drawing/2014/main" id="{00000000-0008-0000-0000-000072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128</xdr:row>
      <xdr:rowOff>0</xdr:rowOff>
    </xdr:from>
    <xdr:to>
      <xdr:col>7</xdr:col>
      <xdr:colOff>180975</xdr:colOff>
      <xdr:row>133</xdr:row>
      <xdr:rowOff>28575</xdr:rowOff>
    </xdr:to>
    <xdr:sp macro="" textlink="">
      <xdr:nvSpPr>
        <xdr:cNvPr id="139" name="Line 10">
          <a:extLst>
            <a:ext uri="{FF2B5EF4-FFF2-40B4-BE49-F238E27FC236}">
              <a16:creationId xmlns:a16="http://schemas.microsoft.com/office/drawing/2014/main" id="{00000000-0008-0000-0000-00008B000000}"/>
            </a:ext>
          </a:extLst>
        </xdr:cNvPr>
        <xdr:cNvSpPr>
          <a:spLocks noChangeShapeType="1"/>
        </xdr:cNvSpPr>
      </xdr:nvSpPr>
      <xdr:spPr bwMode="auto">
        <a:xfrm flipH="1">
          <a:off x="2705100" y="24384000"/>
          <a:ext cx="0" cy="981075"/>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148" name="Line 33">
          <a:extLst>
            <a:ext uri="{FF2B5EF4-FFF2-40B4-BE49-F238E27FC236}">
              <a16:creationId xmlns:a16="http://schemas.microsoft.com/office/drawing/2014/main" id="{00000000-0008-0000-0000-000094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1</xdr:col>
      <xdr:colOff>19050</xdr:colOff>
      <xdr:row>115</xdr:row>
      <xdr:rowOff>161925</xdr:rowOff>
    </xdr:from>
    <xdr:to>
      <xdr:col>11</xdr:col>
      <xdr:colOff>266700</xdr:colOff>
      <xdr:row>117</xdr:row>
      <xdr:rowOff>123825</xdr:rowOff>
    </xdr:to>
    <xdr:sp macro="" textlink="">
      <xdr:nvSpPr>
        <xdr:cNvPr id="156" name="Rectangle 12">
          <a:extLst>
            <a:ext uri="{FF2B5EF4-FFF2-40B4-BE49-F238E27FC236}">
              <a16:creationId xmlns:a16="http://schemas.microsoft.com/office/drawing/2014/main" id="{00000000-0008-0000-0000-00009C000000}"/>
            </a:ext>
          </a:extLst>
        </xdr:cNvPr>
        <xdr:cNvSpPr>
          <a:spLocks noChangeArrowheads="1"/>
        </xdr:cNvSpPr>
      </xdr:nvSpPr>
      <xdr:spPr bwMode="auto">
        <a:xfrm>
          <a:off x="133350" y="22069425"/>
          <a:ext cx="7362825" cy="342900"/>
        </a:xfrm>
        <a:prstGeom prst="rect">
          <a:avLst/>
        </a:prstGeom>
        <a:noFill/>
        <a:ln w="25400">
          <a:solidFill>
            <a:srgbClr val="FF0000"/>
          </a:solidFill>
          <a:miter lim="800000"/>
          <a:headEnd/>
          <a:tailEnd/>
        </a:ln>
      </xdr:spPr>
    </xdr:sp>
    <xdr:clientData/>
  </xdr:twoCellAnchor>
  <xdr:twoCellAnchor>
    <xdr:from>
      <xdr:col>8</xdr:col>
      <xdr:colOff>0</xdr:colOff>
      <xdr:row>111</xdr:row>
      <xdr:rowOff>55243</xdr:rowOff>
    </xdr:from>
    <xdr:to>
      <xdr:col>8</xdr:col>
      <xdr:colOff>5715</xdr:colOff>
      <xdr:row>115</xdr:row>
      <xdr:rowOff>85725</xdr:rowOff>
    </xdr:to>
    <xdr:sp macro="" textlink="">
      <xdr:nvSpPr>
        <xdr:cNvPr id="157" name="Line 14">
          <a:extLst>
            <a:ext uri="{FF2B5EF4-FFF2-40B4-BE49-F238E27FC236}">
              <a16:creationId xmlns:a16="http://schemas.microsoft.com/office/drawing/2014/main" id="{00000000-0008-0000-0000-00009D000000}"/>
            </a:ext>
          </a:extLst>
        </xdr:cNvPr>
        <xdr:cNvSpPr>
          <a:spLocks noChangeShapeType="1"/>
        </xdr:cNvSpPr>
      </xdr:nvSpPr>
      <xdr:spPr bwMode="auto">
        <a:xfrm flipV="1">
          <a:off x="4048125" y="21200743"/>
          <a:ext cx="5715" cy="792482"/>
        </a:xfrm>
        <a:prstGeom prst="line">
          <a:avLst/>
        </a:prstGeom>
        <a:noFill/>
        <a:ln w="25400">
          <a:solidFill>
            <a:srgbClr val="FF0000"/>
          </a:solidFill>
          <a:round/>
          <a:headEnd/>
          <a:tailEnd type="triangle" w="med" len="med"/>
        </a:ln>
      </xdr:spPr>
      <xdr:txBody>
        <a:bodyPr/>
        <a:lstStyle/>
        <a:p>
          <a:endParaRPr lang="ja-JP" altLang="en-US"/>
        </a:p>
      </xdr:txBody>
    </xdr:sp>
    <xdr:clientData/>
  </xdr:twoCellAnchor>
  <xdr:twoCellAnchor>
    <xdr:from>
      <xdr:col>5</xdr:col>
      <xdr:colOff>233729</xdr:colOff>
      <xdr:row>118</xdr:row>
      <xdr:rowOff>109152</xdr:rowOff>
    </xdr:from>
    <xdr:to>
      <xdr:col>6</xdr:col>
      <xdr:colOff>90854</xdr:colOff>
      <xdr:row>119</xdr:row>
      <xdr:rowOff>128202</xdr:rowOff>
    </xdr:to>
    <xdr:sp macro="" textlink="">
      <xdr:nvSpPr>
        <xdr:cNvPr id="160" name="Oval 24">
          <a:extLst>
            <a:ext uri="{FF2B5EF4-FFF2-40B4-BE49-F238E27FC236}">
              <a16:creationId xmlns:a16="http://schemas.microsoft.com/office/drawing/2014/main" id="{00000000-0008-0000-0000-0000A0000000}"/>
            </a:ext>
          </a:extLst>
        </xdr:cNvPr>
        <xdr:cNvSpPr>
          <a:spLocks noChangeArrowheads="1"/>
        </xdr:cNvSpPr>
      </xdr:nvSpPr>
      <xdr:spPr bwMode="auto">
        <a:xfrm>
          <a:off x="1233854" y="2258815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１</a:t>
          </a:r>
        </a:p>
      </xdr:txBody>
    </xdr:sp>
    <xdr:clientData/>
  </xdr:twoCellAnchor>
  <xdr:twoCellAnchor>
    <xdr:from>
      <xdr:col>6</xdr:col>
      <xdr:colOff>948104</xdr:colOff>
      <xdr:row>118</xdr:row>
      <xdr:rowOff>123072</xdr:rowOff>
    </xdr:from>
    <xdr:to>
      <xdr:col>7</xdr:col>
      <xdr:colOff>43229</xdr:colOff>
      <xdr:row>119</xdr:row>
      <xdr:rowOff>142122</xdr:rowOff>
    </xdr:to>
    <xdr:sp macro="" textlink="">
      <xdr:nvSpPr>
        <xdr:cNvPr id="161" name="Oval 25">
          <a:extLst>
            <a:ext uri="{FF2B5EF4-FFF2-40B4-BE49-F238E27FC236}">
              <a16:creationId xmlns:a16="http://schemas.microsoft.com/office/drawing/2014/main" id="{00000000-0008-0000-0000-0000A1000000}"/>
            </a:ext>
          </a:extLst>
        </xdr:cNvPr>
        <xdr:cNvSpPr>
          <a:spLocks noChangeArrowheads="1"/>
        </xdr:cNvSpPr>
      </xdr:nvSpPr>
      <xdr:spPr bwMode="auto">
        <a:xfrm>
          <a:off x="2329229" y="2260207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２</a:t>
          </a:r>
        </a:p>
      </xdr:txBody>
    </xdr:sp>
    <xdr:clientData/>
  </xdr:twoCellAnchor>
  <xdr:twoCellAnchor>
    <xdr:from>
      <xdr:col>7</xdr:col>
      <xdr:colOff>767129</xdr:colOff>
      <xdr:row>118</xdr:row>
      <xdr:rowOff>118187</xdr:rowOff>
    </xdr:from>
    <xdr:to>
      <xdr:col>7</xdr:col>
      <xdr:colOff>1005254</xdr:colOff>
      <xdr:row>119</xdr:row>
      <xdr:rowOff>137237</xdr:rowOff>
    </xdr:to>
    <xdr:sp macro="" textlink="">
      <xdr:nvSpPr>
        <xdr:cNvPr id="162" name="Oval 26">
          <a:extLst>
            <a:ext uri="{FF2B5EF4-FFF2-40B4-BE49-F238E27FC236}">
              <a16:creationId xmlns:a16="http://schemas.microsoft.com/office/drawing/2014/main" id="{00000000-0008-0000-0000-0000A2000000}"/>
            </a:ext>
          </a:extLst>
        </xdr:cNvPr>
        <xdr:cNvSpPr>
          <a:spLocks noChangeArrowheads="1"/>
        </xdr:cNvSpPr>
      </xdr:nvSpPr>
      <xdr:spPr bwMode="auto">
        <a:xfrm>
          <a:off x="3291254" y="2259718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３</a:t>
          </a:r>
        </a:p>
      </xdr:txBody>
    </xdr:sp>
    <xdr:clientData/>
  </xdr:twoCellAnchor>
  <xdr:twoCellAnchor>
    <xdr:from>
      <xdr:col>8</xdr:col>
      <xdr:colOff>1224329</xdr:colOff>
      <xdr:row>118</xdr:row>
      <xdr:rowOff>108417</xdr:rowOff>
    </xdr:from>
    <xdr:to>
      <xdr:col>8</xdr:col>
      <xdr:colOff>1462454</xdr:colOff>
      <xdr:row>119</xdr:row>
      <xdr:rowOff>127467</xdr:rowOff>
    </xdr:to>
    <xdr:sp macro="" textlink="">
      <xdr:nvSpPr>
        <xdr:cNvPr id="164" name="Oval 27">
          <a:extLst>
            <a:ext uri="{FF2B5EF4-FFF2-40B4-BE49-F238E27FC236}">
              <a16:creationId xmlns:a16="http://schemas.microsoft.com/office/drawing/2014/main" id="{00000000-0008-0000-0000-0000A4000000}"/>
            </a:ext>
          </a:extLst>
        </xdr:cNvPr>
        <xdr:cNvSpPr>
          <a:spLocks noChangeArrowheads="1"/>
        </xdr:cNvSpPr>
      </xdr:nvSpPr>
      <xdr:spPr bwMode="auto">
        <a:xfrm>
          <a:off x="5272454" y="2258741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５</a:t>
          </a:r>
        </a:p>
      </xdr:txBody>
    </xdr:sp>
    <xdr:clientData/>
  </xdr:twoCellAnchor>
  <xdr:twoCellAnchor>
    <xdr:from>
      <xdr:col>9</xdr:col>
      <xdr:colOff>762000</xdr:colOff>
      <xdr:row>118</xdr:row>
      <xdr:rowOff>117697</xdr:rowOff>
    </xdr:from>
    <xdr:to>
      <xdr:col>9</xdr:col>
      <xdr:colOff>981075</xdr:colOff>
      <xdr:row>119</xdr:row>
      <xdr:rowOff>133350</xdr:rowOff>
    </xdr:to>
    <xdr:sp macro="" textlink="">
      <xdr:nvSpPr>
        <xdr:cNvPr id="165" name="Oval 28">
          <a:extLst>
            <a:ext uri="{FF2B5EF4-FFF2-40B4-BE49-F238E27FC236}">
              <a16:creationId xmlns:a16="http://schemas.microsoft.com/office/drawing/2014/main" id="{00000000-0008-0000-0000-0000A5000000}"/>
            </a:ext>
          </a:extLst>
        </xdr:cNvPr>
        <xdr:cNvSpPr>
          <a:spLocks noChangeArrowheads="1"/>
        </xdr:cNvSpPr>
      </xdr:nvSpPr>
      <xdr:spPr bwMode="auto">
        <a:xfrm>
          <a:off x="6334125" y="22596697"/>
          <a:ext cx="219075" cy="206153"/>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６</a:t>
          </a:r>
        </a:p>
      </xdr:txBody>
    </xdr:sp>
    <xdr:clientData/>
  </xdr:twoCellAnchor>
  <xdr:twoCellAnchor>
    <xdr:from>
      <xdr:col>8</xdr:col>
      <xdr:colOff>428625</xdr:colOff>
      <xdr:row>117</xdr:row>
      <xdr:rowOff>171451</xdr:rowOff>
    </xdr:from>
    <xdr:to>
      <xdr:col>11</xdr:col>
      <xdr:colOff>257175</xdr:colOff>
      <xdr:row>127</xdr:row>
      <xdr:rowOff>171450</xdr:rowOff>
    </xdr:to>
    <xdr:sp macro="" textlink="">
      <xdr:nvSpPr>
        <xdr:cNvPr id="166" name="Rectangle 9">
          <a:extLst>
            <a:ext uri="{FF2B5EF4-FFF2-40B4-BE49-F238E27FC236}">
              <a16:creationId xmlns:a16="http://schemas.microsoft.com/office/drawing/2014/main" id="{00000000-0008-0000-0000-0000A6000000}"/>
            </a:ext>
          </a:extLst>
        </xdr:cNvPr>
        <xdr:cNvSpPr>
          <a:spLocks noChangeArrowheads="1"/>
        </xdr:cNvSpPr>
      </xdr:nvSpPr>
      <xdr:spPr bwMode="auto">
        <a:xfrm>
          <a:off x="4476750" y="22459951"/>
          <a:ext cx="3009900" cy="1904999"/>
        </a:xfrm>
        <a:prstGeom prst="rect">
          <a:avLst/>
        </a:prstGeom>
        <a:noFill/>
        <a:ln w="25400">
          <a:solidFill>
            <a:srgbClr val="FF0000"/>
          </a:solidFill>
          <a:miter lim="800000"/>
          <a:headEnd/>
          <a:tailEnd/>
        </a:ln>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68" name="テキスト ボックス 167">
          <a:extLst>
            <a:ext uri="{FF2B5EF4-FFF2-40B4-BE49-F238E27FC236}">
              <a16:creationId xmlns:a16="http://schemas.microsoft.com/office/drawing/2014/main" id="{00000000-0008-0000-0000-0000A8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2</xdr:col>
      <xdr:colOff>180975</xdr:colOff>
      <xdr:row>415</xdr:row>
      <xdr:rowOff>73269</xdr:rowOff>
    </xdr:from>
    <xdr:to>
      <xdr:col>7</xdr:col>
      <xdr:colOff>28575</xdr:colOff>
      <xdr:row>423</xdr:row>
      <xdr:rowOff>35169</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581025" y="77533500"/>
          <a:ext cx="1971675" cy="0"/>
          <a:chOff x="583956" y="73323450"/>
          <a:chExt cx="1972407" cy="1485900"/>
        </a:xfrm>
      </xdr:grpSpPr>
      <xdr:pic>
        <xdr:nvPicPr>
          <xdr:cNvPr id="142" name="Picture 17" descr="無題5-1">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842597" y="73342499"/>
            <a:ext cx="1304191" cy="164548"/>
          </a:xfrm>
          <a:prstGeom prst="rect">
            <a:avLst/>
          </a:prstGeom>
        </xdr:spPr>
      </xdr:pic>
    </xdr:grpSp>
    <xdr:clientData/>
  </xdr:twoCellAnchor>
  <xdr:twoCellAnchor>
    <xdr:from>
      <xdr:col>7</xdr:col>
      <xdr:colOff>209550</xdr:colOff>
      <xdr:row>415</xdr:row>
      <xdr:rowOff>73269</xdr:rowOff>
    </xdr:from>
    <xdr:to>
      <xdr:col>8</xdr:col>
      <xdr:colOff>619125</xdr:colOff>
      <xdr:row>423</xdr:row>
      <xdr:rowOff>82794</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2733675" y="77533500"/>
          <a:ext cx="1933575" cy="0"/>
          <a:chOff x="2737338" y="73256775"/>
          <a:chExt cx="1933575" cy="1533525"/>
        </a:xfrm>
      </xdr:grpSpPr>
      <xdr:pic>
        <xdr:nvPicPr>
          <xdr:cNvPr id="143" name="Picture 18" descr="無題5-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3069980" y="73276558"/>
            <a:ext cx="1283160" cy="139211"/>
          </a:xfrm>
          <a:prstGeom prst="rect">
            <a:avLst/>
          </a:prstGeom>
        </xdr:spPr>
      </xdr:pic>
    </xdr:grpSp>
    <xdr:clientData/>
  </xdr:twoCellAnchor>
  <xdr:twoCellAnchor editAs="oneCell">
    <xdr:from>
      <xdr:col>2</xdr:col>
      <xdr:colOff>85725</xdr:colOff>
      <xdr:row>63</xdr:row>
      <xdr:rowOff>123825</xdr:rowOff>
    </xdr:from>
    <xdr:to>
      <xdr:col>10</xdr:col>
      <xdr:colOff>333375</xdr:colOff>
      <xdr:row>65</xdr:row>
      <xdr:rowOff>9525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5775" y="12125325"/>
          <a:ext cx="6562725" cy="266700"/>
        </a:xfrm>
        <a:prstGeom prst="rect">
          <a:avLst/>
        </a:prstGeom>
      </xdr:spPr>
    </xdr:pic>
    <xdr:clientData/>
  </xdr:twoCellAnchor>
  <xdr:twoCellAnchor editAs="oneCell">
    <xdr:from>
      <xdr:col>4</xdr:col>
      <xdr:colOff>209550</xdr:colOff>
      <xdr:row>269</xdr:row>
      <xdr:rowOff>133350</xdr:rowOff>
    </xdr:from>
    <xdr:to>
      <xdr:col>8</xdr:col>
      <xdr:colOff>542095</xdr:colOff>
      <xdr:row>272</xdr:row>
      <xdr:rowOff>25186</xdr:rowOff>
    </xdr:to>
    <xdr:pic>
      <xdr:nvPicPr>
        <xdr:cNvPr id="4" name="図 3">
          <a:extLst>
            <a:ext uri="{FF2B5EF4-FFF2-40B4-BE49-F238E27FC236}">
              <a16:creationId xmlns:a16="http://schemas.microsoft.com/office/drawing/2014/main" id="{2E7F4679-BAA0-414A-AF9D-BAE0208A11AB}"/>
            </a:ext>
          </a:extLst>
        </xdr:cNvPr>
        <xdr:cNvPicPr>
          <a:picLocks noChangeAspect="1"/>
        </xdr:cNvPicPr>
      </xdr:nvPicPr>
      <xdr:blipFill>
        <a:blip xmlns:r="http://schemas.openxmlformats.org/officeDocument/2006/relationships" r:embed="rId8"/>
        <a:stretch>
          <a:fillRect/>
        </a:stretch>
      </xdr:blipFill>
      <xdr:spPr>
        <a:xfrm>
          <a:off x="981075" y="50806350"/>
          <a:ext cx="3609145" cy="463336"/>
        </a:xfrm>
        <a:prstGeom prst="rect">
          <a:avLst/>
        </a:prstGeom>
      </xdr:spPr>
    </xdr:pic>
    <xdr:clientData/>
  </xdr:twoCellAnchor>
  <xdr:twoCellAnchor>
    <xdr:from>
      <xdr:col>6</xdr:col>
      <xdr:colOff>759224</xdr:colOff>
      <xdr:row>269</xdr:row>
      <xdr:rowOff>130750</xdr:rowOff>
    </xdr:from>
    <xdr:to>
      <xdr:col>8</xdr:col>
      <xdr:colOff>588122</xdr:colOff>
      <xdr:row>272</xdr:row>
      <xdr:rowOff>44331</xdr:rowOff>
    </xdr:to>
    <xdr:sp macro="" textlink="">
      <xdr:nvSpPr>
        <xdr:cNvPr id="109" name="Oval 4">
          <a:extLst>
            <a:ext uri="{FF2B5EF4-FFF2-40B4-BE49-F238E27FC236}">
              <a16:creationId xmlns:a16="http://schemas.microsoft.com/office/drawing/2014/main" id="{00000000-0008-0000-0000-00006D000000}"/>
            </a:ext>
          </a:extLst>
        </xdr:cNvPr>
        <xdr:cNvSpPr>
          <a:spLocks noChangeArrowheads="1"/>
        </xdr:cNvSpPr>
      </xdr:nvSpPr>
      <xdr:spPr bwMode="auto">
        <a:xfrm>
          <a:off x="2140349" y="50803750"/>
          <a:ext cx="2495898" cy="485081"/>
        </a:xfrm>
        <a:prstGeom prst="ellipse">
          <a:avLst/>
        </a:prstGeom>
        <a:noFill/>
        <a:ln w="25400">
          <a:solidFill>
            <a:srgbClr val="FF0000"/>
          </a:solidFill>
          <a:round/>
          <a:headEnd/>
          <a:tailEnd/>
        </a:ln>
      </xdr:spPr>
    </xdr:sp>
    <xdr:clientData/>
  </xdr:twoCellAnchor>
  <xdr:twoCellAnchor>
    <xdr:from>
      <xdr:col>7</xdr:col>
      <xdr:colOff>1095375</xdr:colOff>
      <xdr:row>292</xdr:row>
      <xdr:rowOff>9526</xdr:rowOff>
    </xdr:from>
    <xdr:to>
      <xdr:col>8</xdr:col>
      <xdr:colOff>75334</xdr:colOff>
      <xdr:row>293</xdr:row>
      <xdr:rowOff>142876</xdr:rowOff>
    </xdr:to>
    <xdr:sp macro="" textlink="">
      <xdr:nvSpPr>
        <xdr:cNvPr id="82" name="Oval 7">
          <a:extLst>
            <a:ext uri="{FF2B5EF4-FFF2-40B4-BE49-F238E27FC236}">
              <a16:creationId xmlns:a16="http://schemas.microsoft.com/office/drawing/2014/main" id="{39056B6B-C33D-4702-B57B-DC14DD3CBDAB}"/>
            </a:ext>
          </a:extLst>
        </xdr:cNvPr>
        <xdr:cNvSpPr>
          <a:spLocks noChangeArrowheads="1"/>
        </xdr:cNvSpPr>
      </xdr:nvSpPr>
      <xdr:spPr bwMode="auto">
        <a:xfrm>
          <a:off x="3619500" y="55635526"/>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1104900</xdr:colOff>
      <xdr:row>294</xdr:row>
      <xdr:rowOff>57151</xdr:rowOff>
    </xdr:from>
    <xdr:to>
      <xdr:col>8</xdr:col>
      <xdr:colOff>84859</xdr:colOff>
      <xdr:row>296</xdr:row>
      <xdr:rowOff>1</xdr:rowOff>
    </xdr:to>
    <xdr:sp macro="" textlink="">
      <xdr:nvSpPr>
        <xdr:cNvPr id="83" name="Oval 7">
          <a:extLst>
            <a:ext uri="{FF2B5EF4-FFF2-40B4-BE49-F238E27FC236}">
              <a16:creationId xmlns:a16="http://schemas.microsoft.com/office/drawing/2014/main" id="{D2F2DBE0-0D14-4F07-9540-53E023DBACE7}"/>
            </a:ext>
          </a:extLst>
        </xdr:cNvPr>
        <xdr:cNvSpPr>
          <a:spLocks noChangeArrowheads="1"/>
        </xdr:cNvSpPr>
      </xdr:nvSpPr>
      <xdr:spPr bwMode="auto">
        <a:xfrm>
          <a:off x="3629025" y="56064151"/>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733425</xdr:colOff>
      <xdr:row>397</xdr:row>
      <xdr:rowOff>0</xdr:rowOff>
    </xdr:from>
    <xdr:to>
      <xdr:col>10</xdr:col>
      <xdr:colOff>485775</xdr:colOff>
      <xdr:row>405</xdr:row>
      <xdr:rowOff>171450</xdr:rowOff>
    </xdr:to>
    <xdr:pic>
      <xdr:nvPicPr>
        <xdr:cNvPr id="93" name="Picture 19" descr="無題5-3">
          <a:extLst>
            <a:ext uri="{FF2B5EF4-FFF2-40B4-BE49-F238E27FC236}">
              <a16:creationId xmlns:a16="http://schemas.microsoft.com/office/drawing/2014/main" id="{E70EF1F9-881A-4966-8AC2-14C1347C4AC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81550" y="75819000"/>
          <a:ext cx="2419350" cy="1695450"/>
        </a:xfrm>
        <a:prstGeom prst="rect">
          <a:avLst/>
        </a:prstGeom>
        <a:noFill/>
        <a:ln w="9525">
          <a:noFill/>
          <a:miter lim="800000"/>
          <a:headEnd/>
          <a:tailEnd/>
        </a:ln>
      </xdr:spPr>
    </xdr:pic>
    <xdr:clientData/>
  </xdr:twoCellAnchor>
  <xdr:twoCellAnchor>
    <xdr:from>
      <xdr:col>3</xdr:col>
      <xdr:colOff>0</xdr:colOff>
      <xdr:row>397</xdr:row>
      <xdr:rowOff>71804</xdr:rowOff>
    </xdr:from>
    <xdr:to>
      <xdr:col>7</xdr:col>
      <xdr:colOff>66675</xdr:colOff>
      <xdr:row>405</xdr:row>
      <xdr:rowOff>33704</xdr:rowOff>
    </xdr:to>
    <xdr:grpSp>
      <xdr:nvGrpSpPr>
        <xdr:cNvPr id="94" name="グループ化 93">
          <a:extLst>
            <a:ext uri="{FF2B5EF4-FFF2-40B4-BE49-F238E27FC236}">
              <a16:creationId xmlns:a16="http://schemas.microsoft.com/office/drawing/2014/main" id="{DD2FAEE6-BC43-4A48-B702-87F736BD2A4D}"/>
            </a:ext>
          </a:extLst>
        </xdr:cNvPr>
        <xdr:cNvGrpSpPr/>
      </xdr:nvGrpSpPr>
      <xdr:grpSpPr>
        <a:xfrm>
          <a:off x="619125" y="75700304"/>
          <a:ext cx="1971675" cy="1485900"/>
          <a:chOff x="583956" y="73323450"/>
          <a:chExt cx="1972407" cy="1485900"/>
        </a:xfrm>
      </xdr:grpSpPr>
      <xdr:pic>
        <xdr:nvPicPr>
          <xdr:cNvPr id="95" name="Picture 17" descr="無題5-1">
            <a:extLst>
              <a:ext uri="{FF2B5EF4-FFF2-40B4-BE49-F238E27FC236}">
                <a16:creationId xmlns:a16="http://schemas.microsoft.com/office/drawing/2014/main" id="{06051C4D-1AE8-498F-A835-09C1F6AE4F76}"/>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96" name="図 95">
            <a:extLst>
              <a:ext uri="{FF2B5EF4-FFF2-40B4-BE49-F238E27FC236}">
                <a16:creationId xmlns:a16="http://schemas.microsoft.com/office/drawing/2014/main" id="{450F43A1-007C-43CD-B120-5C0313498C90}"/>
              </a:ext>
            </a:extLst>
          </xdr:cNvPr>
          <xdr:cNvPicPr>
            <a:picLocks noChangeAspect="1"/>
          </xdr:cNvPicPr>
        </xdr:nvPicPr>
        <xdr:blipFill>
          <a:blip xmlns:r="http://schemas.openxmlformats.org/officeDocument/2006/relationships" r:embed="rId11"/>
          <a:stretch>
            <a:fillRect/>
          </a:stretch>
        </xdr:blipFill>
        <xdr:spPr>
          <a:xfrm>
            <a:off x="842597" y="73342499"/>
            <a:ext cx="1304191" cy="164548"/>
          </a:xfrm>
          <a:prstGeom prst="rect">
            <a:avLst/>
          </a:prstGeom>
        </xdr:spPr>
      </xdr:pic>
    </xdr:grpSp>
    <xdr:clientData/>
  </xdr:twoCellAnchor>
  <xdr:twoCellAnchor>
    <xdr:from>
      <xdr:col>7</xdr:col>
      <xdr:colOff>247650</xdr:colOff>
      <xdr:row>397</xdr:row>
      <xdr:rowOff>71804</xdr:rowOff>
    </xdr:from>
    <xdr:to>
      <xdr:col>8</xdr:col>
      <xdr:colOff>657225</xdr:colOff>
      <xdr:row>405</xdr:row>
      <xdr:rowOff>81329</xdr:rowOff>
    </xdr:to>
    <xdr:grpSp>
      <xdr:nvGrpSpPr>
        <xdr:cNvPr id="97" name="グループ化 96">
          <a:extLst>
            <a:ext uri="{FF2B5EF4-FFF2-40B4-BE49-F238E27FC236}">
              <a16:creationId xmlns:a16="http://schemas.microsoft.com/office/drawing/2014/main" id="{AEC2E142-0D02-470B-831F-2B10A5DE67D1}"/>
            </a:ext>
          </a:extLst>
        </xdr:cNvPr>
        <xdr:cNvGrpSpPr/>
      </xdr:nvGrpSpPr>
      <xdr:grpSpPr>
        <a:xfrm>
          <a:off x="2771775" y="75700304"/>
          <a:ext cx="1933575" cy="1533525"/>
          <a:chOff x="2737338" y="73256775"/>
          <a:chExt cx="1933575" cy="1533525"/>
        </a:xfrm>
      </xdr:grpSpPr>
      <xdr:pic>
        <xdr:nvPicPr>
          <xdr:cNvPr id="98" name="Picture 18" descr="無題5-2">
            <a:extLst>
              <a:ext uri="{FF2B5EF4-FFF2-40B4-BE49-F238E27FC236}">
                <a16:creationId xmlns:a16="http://schemas.microsoft.com/office/drawing/2014/main" id="{9745FB2C-522D-44A5-AC85-32790F763CCF}"/>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99" name="図 98">
            <a:extLst>
              <a:ext uri="{FF2B5EF4-FFF2-40B4-BE49-F238E27FC236}">
                <a16:creationId xmlns:a16="http://schemas.microsoft.com/office/drawing/2014/main" id="{2555D49E-4912-4AC4-8AC1-19BDCEF6C69D}"/>
              </a:ext>
            </a:extLst>
          </xdr:cNvPr>
          <xdr:cNvPicPr>
            <a:picLocks noChangeAspect="1"/>
          </xdr:cNvPicPr>
        </xdr:nvPicPr>
        <xdr:blipFill>
          <a:blip xmlns:r="http://schemas.openxmlformats.org/officeDocument/2006/relationships" r:embed="rId13"/>
          <a:stretch>
            <a:fillRect/>
          </a:stretch>
        </xdr:blipFill>
        <xdr:spPr>
          <a:xfrm>
            <a:off x="3069980" y="73276558"/>
            <a:ext cx="1283160" cy="139211"/>
          </a:xfrm>
          <a:prstGeom prst="rect">
            <a:avLst/>
          </a:prstGeom>
        </xdr:spPr>
      </xdr:pic>
    </xdr:grpSp>
    <xdr:clientData/>
  </xdr:twoCellAnchor>
  <xdr:twoCellAnchor editAs="oneCell">
    <xdr:from>
      <xdr:col>8</xdr:col>
      <xdr:colOff>542925</xdr:colOff>
      <xdr:row>302</xdr:row>
      <xdr:rowOff>161925</xdr:rowOff>
    </xdr:from>
    <xdr:to>
      <xdr:col>9</xdr:col>
      <xdr:colOff>762000</xdr:colOff>
      <xdr:row>305</xdr:row>
      <xdr:rowOff>38101</xdr:rowOff>
    </xdr:to>
    <xdr:pic>
      <xdr:nvPicPr>
        <xdr:cNvPr id="101" name="Picture 20" descr="無題6">
          <a:extLst>
            <a:ext uri="{FF2B5EF4-FFF2-40B4-BE49-F238E27FC236}">
              <a16:creationId xmlns:a16="http://schemas.microsoft.com/office/drawing/2014/main" id="{EC87B1CE-F9BE-4546-9E28-75EBC5020AAF}"/>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91050" y="57121425"/>
          <a:ext cx="1743075" cy="447676"/>
        </a:xfrm>
        <a:prstGeom prst="rect">
          <a:avLst/>
        </a:prstGeom>
        <a:noFill/>
        <a:ln w="9525">
          <a:noFill/>
          <a:miter lim="800000"/>
          <a:headEnd/>
          <a:tailEnd/>
        </a:ln>
      </xdr:spPr>
    </xdr:pic>
    <xdr:clientData/>
  </xdr:twoCellAnchor>
  <xdr:twoCellAnchor>
    <xdr:from>
      <xdr:col>9</xdr:col>
      <xdr:colOff>38100</xdr:colOff>
      <xdr:row>302</xdr:row>
      <xdr:rowOff>123825</xdr:rowOff>
    </xdr:from>
    <xdr:to>
      <xdr:col>9</xdr:col>
      <xdr:colOff>571500</xdr:colOff>
      <xdr:row>305</xdr:row>
      <xdr:rowOff>66675</xdr:rowOff>
    </xdr:to>
    <xdr:sp macro="" textlink="">
      <xdr:nvSpPr>
        <xdr:cNvPr id="102" name="Oval 21">
          <a:extLst>
            <a:ext uri="{FF2B5EF4-FFF2-40B4-BE49-F238E27FC236}">
              <a16:creationId xmlns:a16="http://schemas.microsoft.com/office/drawing/2014/main" id="{EFE4A1EA-C56E-460A-AE4F-85875A9D473D}"/>
            </a:ext>
          </a:extLst>
        </xdr:cNvPr>
        <xdr:cNvSpPr>
          <a:spLocks noChangeArrowheads="1"/>
        </xdr:cNvSpPr>
      </xdr:nvSpPr>
      <xdr:spPr bwMode="auto">
        <a:xfrm>
          <a:off x="5610225" y="57083325"/>
          <a:ext cx="533400" cy="514350"/>
        </a:xfrm>
        <a:prstGeom prst="ellipse">
          <a:avLst/>
        </a:prstGeom>
        <a:noFill/>
        <a:ln w="25400">
          <a:solidFill>
            <a:srgbClr val="FF0000"/>
          </a:solidFill>
          <a:round/>
          <a:headEnd/>
          <a:tailEnd/>
        </a:ln>
      </xdr:spPr>
    </xdr:sp>
    <xdr:clientData/>
  </xdr:twoCellAnchor>
  <xdr:twoCellAnchor editAs="oneCell">
    <xdr:from>
      <xdr:col>2</xdr:col>
      <xdr:colOff>0</xdr:colOff>
      <xdr:row>233</xdr:row>
      <xdr:rowOff>0</xdr:rowOff>
    </xdr:from>
    <xdr:to>
      <xdr:col>11</xdr:col>
      <xdr:colOff>9525</xdr:colOff>
      <xdr:row>242</xdr:row>
      <xdr:rowOff>66576</xdr:rowOff>
    </xdr:to>
    <xdr:pic>
      <xdr:nvPicPr>
        <xdr:cNvPr id="60" name="図 59">
          <a:extLst>
            <a:ext uri="{FF2B5EF4-FFF2-40B4-BE49-F238E27FC236}">
              <a16:creationId xmlns:a16="http://schemas.microsoft.com/office/drawing/2014/main" id="{848A7A55-A729-4EEE-B789-82F8E914AED9}"/>
            </a:ext>
          </a:extLst>
        </xdr:cNvPr>
        <xdr:cNvPicPr>
          <a:picLocks noChangeAspect="1"/>
        </xdr:cNvPicPr>
      </xdr:nvPicPr>
      <xdr:blipFill rotWithShape="1">
        <a:blip xmlns:r="http://schemas.openxmlformats.org/officeDocument/2006/relationships" r:embed="rId15"/>
        <a:srcRect l="4175" t="49430" r="30352" b="19983"/>
        <a:stretch/>
      </xdr:blipFill>
      <xdr:spPr>
        <a:xfrm>
          <a:off x="400050" y="44386500"/>
          <a:ext cx="6838950" cy="1781076"/>
        </a:xfrm>
        <a:prstGeom prst="rect">
          <a:avLst/>
        </a:prstGeom>
        <a:ln>
          <a:solidFill>
            <a:sysClr val="windowText" lastClr="000000"/>
          </a:solidFill>
        </a:ln>
      </xdr:spPr>
    </xdr:pic>
    <xdr:clientData/>
  </xdr:twoCellAnchor>
  <xdr:twoCellAnchor editAs="oneCell">
    <xdr:from>
      <xdr:col>2</xdr:col>
      <xdr:colOff>9525</xdr:colOff>
      <xdr:row>243</xdr:row>
      <xdr:rowOff>9525</xdr:rowOff>
    </xdr:from>
    <xdr:to>
      <xdr:col>11</xdr:col>
      <xdr:colOff>9525</xdr:colOff>
      <xdr:row>252</xdr:row>
      <xdr:rowOff>133350</xdr:rowOff>
    </xdr:to>
    <xdr:pic>
      <xdr:nvPicPr>
        <xdr:cNvPr id="61" name="図 60">
          <a:extLst>
            <a:ext uri="{FF2B5EF4-FFF2-40B4-BE49-F238E27FC236}">
              <a16:creationId xmlns:a16="http://schemas.microsoft.com/office/drawing/2014/main" id="{14FA80D9-72A0-4E13-8788-AA4A25A11B29}"/>
            </a:ext>
          </a:extLst>
        </xdr:cNvPr>
        <xdr:cNvPicPr>
          <a:picLocks noChangeAspect="1"/>
        </xdr:cNvPicPr>
      </xdr:nvPicPr>
      <xdr:blipFill rotWithShape="1">
        <a:blip xmlns:r="http://schemas.openxmlformats.org/officeDocument/2006/relationships" r:embed="rId16"/>
        <a:srcRect l="5649" t="49308" r="29818" b="20021"/>
        <a:stretch/>
      </xdr:blipFill>
      <xdr:spPr>
        <a:xfrm>
          <a:off x="409575" y="46301025"/>
          <a:ext cx="6829425" cy="183832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14</xdr:row>
      <xdr:rowOff>9523</xdr:rowOff>
    </xdr:from>
    <xdr:to>
      <xdr:col>15</xdr:col>
      <xdr:colOff>0</xdr:colOff>
      <xdr:row>25</xdr:row>
      <xdr:rowOff>9524</xdr:rowOff>
    </xdr:to>
    <xdr:cxnSp macro="">
      <xdr:nvCxnSpPr>
        <xdr:cNvPr id="2" name="直線コネクタ 1">
          <a:extLst>
            <a:ext uri="{FF2B5EF4-FFF2-40B4-BE49-F238E27FC236}">
              <a16:creationId xmlns:a16="http://schemas.microsoft.com/office/drawing/2014/main" id="{1511E81F-9C1E-415C-BA68-358263B61BC3}"/>
            </a:ext>
          </a:extLst>
        </xdr:cNvPr>
        <xdr:cNvCxnSpPr/>
      </xdr:nvCxnSpPr>
      <xdr:spPr>
        <a:xfrm rot="16200000" flipH="1">
          <a:off x="204787" y="1795461"/>
          <a:ext cx="1314451" cy="9239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9525</xdr:rowOff>
    </xdr:from>
    <xdr:to>
      <xdr:col>19</xdr:col>
      <xdr:colOff>9525</xdr:colOff>
      <xdr:row>39</xdr:row>
      <xdr:rowOff>0</xdr:rowOff>
    </xdr:to>
    <xdr:cxnSp macro="">
      <xdr:nvCxnSpPr>
        <xdr:cNvPr id="3" name="直線コネクタ 2">
          <a:extLst>
            <a:ext uri="{FF2B5EF4-FFF2-40B4-BE49-F238E27FC236}">
              <a16:creationId xmlns:a16="http://schemas.microsoft.com/office/drawing/2014/main" id="{4E4F769B-C0C2-4B48-B89F-8D3F2FC96BC5}"/>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4" name="直線コネクタ 3">
          <a:extLst>
            <a:ext uri="{FF2B5EF4-FFF2-40B4-BE49-F238E27FC236}">
              <a16:creationId xmlns:a16="http://schemas.microsoft.com/office/drawing/2014/main" id="{5E16CCC6-D9B0-4C97-8B90-69B90ED9E398}"/>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5" name="直線コネクタ 4">
          <a:extLst>
            <a:ext uri="{FF2B5EF4-FFF2-40B4-BE49-F238E27FC236}">
              <a16:creationId xmlns:a16="http://schemas.microsoft.com/office/drawing/2014/main" id="{9BC82E39-FBEC-4849-A514-2B2CEE9F269F}"/>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6" name="直線コネクタ 5">
          <a:extLst>
            <a:ext uri="{FF2B5EF4-FFF2-40B4-BE49-F238E27FC236}">
              <a16:creationId xmlns:a16="http://schemas.microsoft.com/office/drawing/2014/main" id="{B536E192-469C-4FC8-AA95-051A73CAA71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 name="直線コネクタ 6">
          <a:extLst>
            <a:ext uri="{FF2B5EF4-FFF2-40B4-BE49-F238E27FC236}">
              <a16:creationId xmlns:a16="http://schemas.microsoft.com/office/drawing/2014/main" id="{A6287E82-83D5-4FA1-B3DD-81E0F55FAB58}"/>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8" name="直線コネクタ 7">
          <a:extLst>
            <a:ext uri="{FF2B5EF4-FFF2-40B4-BE49-F238E27FC236}">
              <a16:creationId xmlns:a16="http://schemas.microsoft.com/office/drawing/2014/main" id="{F19ED476-1C8A-4906-96FD-2D9C93681E26}"/>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9" name="直線コネクタ 8">
          <a:extLst>
            <a:ext uri="{FF2B5EF4-FFF2-40B4-BE49-F238E27FC236}">
              <a16:creationId xmlns:a16="http://schemas.microsoft.com/office/drawing/2014/main" id="{D3322E4C-F0DC-481E-B4A9-27FACA8E8A61}"/>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10" name="直線コネクタ 9">
          <a:extLst>
            <a:ext uri="{FF2B5EF4-FFF2-40B4-BE49-F238E27FC236}">
              <a16:creationId xmlns:a16="http://schemas.microsoft.com/office/drawing/2014/main" id="{5523B585-8819-4E8B-9596-6BFD3747BA52}"/>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11" name="直線コネクタ 10">
          <a:extLst>
            <a:ext uri="{FF2B5EF4-FFF2-40B4-BE49-F238E27FC236}">
              <a16:creationId xmlns:a16="http://schemas.microsoft.com/office/drawing/2014/main" id="{81AFD754-A183-4606-8E5F-BE79EAD02A2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12" name="直線コネクタ 11">
          <a:extLst>
            <a:ext uri="{FF2B5EF4-FFF2-40B4-BE49-F238E27FC236}">
              <a16:creationId xmlns:a16="http://schemas.microsoft.com/office/drawing/2014/main" id="{363D121B-4D4C-44AD-86C5-45B8451B9CB4}"/>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13" name="直線コネクタ 12">
          <a:extLst>
            <a:ext uri="{FF2B5EF4-FFF2-40B4-BE49-F238E27FC236}">
              <a16:creationId xmlns:a16="http://schemas.microsoft.com/office/drawing/2014/main" id="{5184E5F6-BCB4-4E7A-85C8-E011B52A134D}"/>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14" name="直線コネクタ 13">
          <a:extLst>
            <a:ext uri="{FF2B5EF4-FFF2-40B4-BE49-F238E27FC236}">
              <a16:creationId xmlns:a16="http://schemas.microsoft.com/office/drawing/2014/main" id="{5A2D91EA-1DA2-408A-B04F-CD0E9189139E}"/>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15" name="直線コネクタ 14">
          <a:extLst>
            <a:ext uri="{FF2B5EF4-FFF2-40B4-BE49-F238E27FC236}">
              <a16:creationId xmlns:a16="http://schemas.microsoft.com/office/drawing/2014/main" id="{AFD72C2D-C3E6-41D1-B74B-47D38C6B13E0}"/>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16" name="直線コネクタ 15">
          <a:extLst>
            <a:ext uri="{FF2B5EF4-FFF2-40B4-BE49-F238E27FC236}">
              <a16:creationId xmlns:a16="http://schemas.microsoft.com/office/drawing/2014/main" id="{F524304A-BCED-4A65-B77F-75C8B329D0EE}"/>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17" name="直線コネクタ 16">
          <a:extLst>
            <a:ext uri="{FF2B5EF4-FFF2-40B4-BE49-F238E27FC236}">
              <a16:creationId xmlns:a16="http://schemas.microsoft.com/office/drawing/2014/main" id="{E15F039F-DBC5-4865-AA02-9888096D1370}"/>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18" name="直線コネクタ 17">
          <a:extLst>
            <a:ext uri="{FF2B5EF4-FFF2-40B4-BE49-F238E27FC236}">
              <a16:creationId xmlns:a16="http://schemas.microsoft.com/office/drawing/2014/main" id="{3952C56F-C529-4D27-9338-8BF380E40F0E}"/>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19" name="直線コネクタ 18">
          <a:extLst>
            <a:ext uri="{FF2B5EF4-FFF2-40B4-BE49-F238E27FC236}">
              <a16:creationId xmlns:a16="http://schemas.microsoft.com/office/drawing/2014/main" id="{FB870E66-89F7-4A82-ADEE-CB87B9B305B4}"/>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20" name="直線コネクタ 19">
          <a:extLst>
            <a:ext uri="{FF2B5EF4-FFF2-40B4-BE49-F238E27FC236}">
              <a16:creationId xmlns:a16="http://schemas.microsoft.com/office/drawing/2014/main" id="{E67DC01E-4B7C-45F8-9521-F1D49597CFF2}"/>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37</xdr:row>
      <xdr:rowOff>9525</xdr:rowOff>
    </xdr:from>
    <xdr:to>
      <xdr:col>97</xdr:col>
      <xdr:colOff>9525</xdr:colOff>
      <xdr:row>39</xdr:row>
      <xdr:rowOff>0</xdr:rowOff>
    </xdr:to>
    <xdr:cxnSp macro="">
      <xdr:nvCxnSpPr>
        <xdr:cNvPr id="21" name="直線コネクタ 20">
          <a:extLst>
            <a:ext uri="{FF2B5EF4-FFF2-40B4-BE49-F238E27FC236}">
              <a16:creationId xmlns:a16="http://schemas.microsoft.com/office/drawing/2014/main" id="{93986817-2F91-40D3-B8CC-C09DE30BE655}"/>
            </a:ext>
          </a:extLst>
        </xdr:cNvPr>
        <xdr:cNvCxnSpPr/>
      </xdr:nvCxnSpPr>
      <xdr:spPr>
        <a:xfrm>
          <a:off x="169259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22" name="直線コネクタ 21">
          <a:extLst>
            <a:ext uri="{FF2B5EF4-FFF2-40B4-BE49-F238E27FC236}">
              <a16:creationId xmlns:a16="http://schemas.microsoft.com/office/drawing/2014/main" id="{CD198AA9-C966-4609-9FC7-500B4B5EC161}"/>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23" name="直線コネクタ 22">
          <a:extLst>
            <a:ext uri="{FF2B5EF4-FFF2-40B4-BE49-F238E27FC236}">
              <a16:creationId xmlns:a16="http://schemas.microsoft.com/office/drawing/2014/main" id="{04959FFE-9D0C-448E-B414-2A1944F15F1B}"/>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24" name="テキスト ボックス 23">
          <a:extLst>
            <a:ext uri="{FF2B5EF4-FFF2-40B4-BE49-F238E27FC236}">
              <a16:creationId xmlns:a16="http://schemas.microsoft.com/office/drawing/2014/main" id="{005927B5-0E4F-468A-816B-165E6E613CFE}"/>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25" name="テキスト ボックス 24">
          <a:extLst>
            <a:ext uri="{FF2B5EF4-FFF2-40B4-BE49-F238E27FC236}">
              <a16:creationId xmlns:a16="http://schemas.microsoft.com/office/drawing/2014/main" id="{D66C5CE0-7982-4693-A3BE-9B4E4ED83DCE}"/>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26" name="テキスト ボックス 25">
          <a:extLst>
            <a:ext uri="{FF2B5EF4-FFF2-40B4-BE49-F238E27FC236}">
              <a16:creationId xmlns:a16="http://schemas.microsoft.com/office/drawing/2014/main" id="{AB9F4241-D9B1-4B92-B0E6-E937023D84D9}"/>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27" name="直線コネクタ 26">
          <a:extLst>
            <a:ext uri="{FF2B5EF4-FFF2-40B4-BE49-F238E27FC236}">
              <a16:creationId xmlns:a16="http://schemas.microsoft.com/office/drawing/2014/main" id="{99BBC276-851A-4E34-A4D1-358739D97CC9}"/>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28" name="直線コネクタ 27">
          <a:extLst>
            <a:ext uri="{FF2B5EF4-FFF2-40B4-BE49-F238E27FC236}">
              <a16:creationId xmlns:a16="http://schemas.microsoft.com/office/drawing/2014/main" id="{7BFCDDDC-DF5B-469A-943F-317336278864}"/>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29" name="直線コネクタ 28">
          <a:extLst>
            <a:ext uri="{FF2B5EF4-FFF2-40B4-BE49-F238E27FC236}">
              <a16:creationId xmlns:a16="http://schemas.microsoft.com/office/drawing/2014/main" id="{D53935C3-EC01-4B5E-A554-6BD720443829}"/>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30" name="直線コネクタ 29">
          <a:extLst>
            <a:ext uri="{FF2B5EF4-FFF2-40B4-BE49-F238E27FC236}">
              <a16:creationId xmlns:a16="http://schemas.microsoft.com/office/drawing/2014/main" id="{E5EFD4E3-AA42-44A6-89F6-59ABB24E6F47}"/>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31" name="直線コネクタ 30">
          <a:extLst>
            <a:ext uri="{FF2B5EF4-FFF2-40B4-BE49-F238E27FC236}">
              <a16:creationId xmlns:a16="http://schemas.microsoft.com/office/drawing/2014/main" id="{67F59357-AA89-43E6-AF7E-0D8DAA6B739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32" name="直線コネクタ 31">
          <a:extLst>
            <a:ext uri="{FF2B5EF4-FFF2-40B4-BE49-F238E27FC236}">
              <a16:creationId xmlns:a16="http://schemas.microsoft.com/office/drawing/2014/main" id="{DC106719-AFDF-4CF1-90B4-D426A73A3AF5}"/>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33" name="直線コネクタ 32">
          <a:extLst>
            <a:ext uri="{FF2B5EF4-FFF2-40B4-BE49-F238E27FC236}">
              <a16:creationId xmlns:a16="http://schemas.microsoft.com/office/drawing/2014/main" id="{1AA043E7-C016-4F0C-8EC4-FDB2E043CDED}"/>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34" name="直線コネクタ 33">
          <a:extLst>
            <a:ext uri="{FF2B5EF4-FFF2-40B4-BE49-F238E27FC236}">
              <a16:creationId xmlns:a16="http://schemas.microsoft.com/office/drawing/2014/main" id="{EF192B9A-C737-4E30-92A1-3D9E58688975}"/>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35" name="直線コネクタ 34">
          <a:extLst>
            <a:ext uri="{FF2B5EF4-FFF2-40B4-BE49-F238E27FC236}">
              <a16:creationId xmlns:a16="http://schemas.microsoft.com/office/drawing/2014/main" id="{5D843B1E-5350-4F9F-B54A-CBC2A5ED1170}"/>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36" name="直線コネクタ 35">
          <a:extLst>
            <a:ext uri="{FF2B5EF4-FFF2-40B4-BE49-F238E27FC236}">
              <a16:creationId xmlns:a16="http://schemas.microsoft.com/office/drawing/2014/main" id="{AAB8FD1A-0D3A-4A65-8A66-F24680D28D6C}"/>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37" name="直線コネクタ 36">
          <a:extLst>
            <a:ext uri="{FF2B5EF4-FFF2-40B4-BE49-F238E27FC236}">
              <a16:creationId xmlns:a16="http://schemas.microsoft.com/office/drawing/2014/main" id="{FDEFB418-D6DB-43B4-BF42-C40A5F3411B2}"/>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38" name="直線コネクタ 37">
          <a:extLst>
            <a:ext uri="{FF2B5EF4-FFF2-40B4-BE49-F238E27FC236}">
              <a16:creationId xmlns:a16="http://schemas.microsoft.com/office/drawing/2014/main" id="{537FD7B4-F9C3-4E96-BBD1-E86B75386A0B}"/>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39" name="直線コネクタ 38">
          <a:extLst>
            <a:ext uri="{FF2B5EF4-FFF2-40B4-BE49-F238E27FC236}">
              <a16:creationId xmlns:a16="http://schemas.microsoft.com/office/drawing/2014/main" id="{D4D3D8D2-8E1A-4935-A824-6320DB5F97F4}"/>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40" name="直線コネクタ 39">
          <a:extLst>
            <a:ext uri="{FF2B5EF4-FFF2-40B4-BE49-F238E27FC236}">
              <a16:creationId xmlns:a16="http://schemas.microsoft.com/office/drawing/2014/main" id="{858AC0DA-5F1E-4242-A75C-0E647E67195C}"/>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62</xdr:row>
      <xdr:rowOff>147357</xdr:rowOff>
    </xdr:to>
    <xdr:cxnSp macro="">
      <xdr:nvCxnSpPr>
        <xdr:cNvPr id="41" name="直線コネクタ 40">
          <a:extLst>
            <a:ext uri="{FF2B5EF4-FFF2-40B4-BE49-F238E27FC236}">
              <a16:creationId xmlns:a16="http://schemas.microsoft.com/office/drawing/2014/main" id="{01AAFE66-A542-4E66-A7C3-72044CC6D819}"/>
            </a:ext>
          </a:extLst>
        </xdr:cNvPr>
        <xdr:cNvCxnSpPr/>
      </xdr:nvCxnSpPr>
      <xdr:spPr>
        <a:xfrm>
          <a:off x="13239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42" name="直線コネクタ 41">
          <a:extLst>
            <a:ext uri="{FF2B5EF4-FFF2-40B4-BE49-F238E27FC236}">
              <a16:creationId xmlns:a16="http://schemas.microsoft.com/office/drawing/2014/main" id="{365C66D3-F18D-4958-B5B1-756B948DAAC0}"/>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43" name="直線コネクタ 42">
          <a:extLst>
            <a:ext uri="{FF2B5EF4-FFF2-40B4-BE49-F238E27FC236}">
              <a16:creationId xmlns:a16="http://schemas.microsoft.com/office/drawing/2014/main" id="{A6905E0E-886C-47A1-92DC-3D2850A2E354}"/>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44" name="直線コネクタ 43">
          <a:extLst>
            <a:ext uri="{FF2B5EF4-FFF2-40B4-BE49-F238E27FC236}">
              <a16:creationId xmlns:a16="http://schemas.microsoft.com/office/drawing/2014/main" id="{40670C3C-CB70-433B-8872-7F0F9F8CD868}"/>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45" name="直線コネクタ 44">
          <a:extLst>
            <a:ext uri="{FF2B5EF4-FFF2-40B4-BE49-F238E27FC236}">
              <a16:creationId xmlns:a16="http://schemas.microsoft.com/office/drawing/2014/main" id="{A95EAA6A-A588-4419-A701-3B5572AA764E}"/>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46" name="直線コネクタ 45">
          <a:extLst>
            <a:ext uri="{FF2B5EF4-FFF2-40B4-BE49-F238E27FC236}">
              <a16:creationId xmlns:a16="http://schemas.microsoft.com/office/drawing/2014/main" id="{F6709BB5-982D-4895-97E1-E7D04A235385}"/>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47" name="直線コネクタ 46">
          <a:extLst>
            <a:ext uri="{FF2B5EF4-FFF2-40B4-BE49-F238E27FC236}">
              <a16:creationId xmlns:a16="http://schemas.microsoft.com/office/drawing/2014/main" id="{823A7395-92A8-43B8-9C27-A06158918641}"/>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48" name="直線コネクタ 47">
          <a:extLst>
            <a:ext uri="{FF2B5EF4-FFF2-40B4-BE49-F238E27FC236}">
              <a16:creationId xmlns:a16="http://schemas.microsoft.com/office/drawing/2014/main" id="{981DA679-A8DC-40EA-A7F1-98E610FA1DA7}"/>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49" name="直線コネクタ 48">
          <a:extLst>
            <a:ext uri="{FF2B5EF4-FFF2-40B4-BE49-F238E27FC236}">
              <a16:creationId xmlns:a16="http://schemas.microsoft.com/office/drawing/2014/main" id="{4CD29671-1ED4-4F91-B7D2-4802A2CAD1C0}"/>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50" name="テキスト ボックス 49">
          <a:extLst>
            <a:ext uri="{FF2B5EF4-FFF2-40B4-BE49-F238E27FC236}">
              <a16:creationId xmlns:a16="http://schemas.microsoft.com/office/drawing/2014/main" id="{30AFF08A-2CE1-45E1-8586-3184BD02A1C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51" name="テキスト ボックス 50">
          <a:extLst>
            <a:ext uri="{FF2B5EF4-FFF2-40B4-BE49-F238E27FC236}">
              <a16:creationId xmlns:a16="http://schemas.microsoft.com/office/drawing/2014/main" id="{E8F65392-F838-4183-AF85-D8DC558AB287}"/>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52" name="テキスト ボックス 51">
          <a:extLst>
            <a:ext uri="{FF2B5EF4-FFF2-40B4-BE49-F238E27FC236}">
              <a16:creationId xmlns:a16="http://schemas.microsoft.com/office/drawing/2014/main" id="{5CCB8159-B669-4F3D-BF92-C3F95D039B60}"/>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53" name="テキスト ボックス 52">
          <a:extLst>
            <a:ext uri="{FF2B5EF4-FFF2-40B4-BE49-F238E27FC236}">
              <a16:creationId xmlns:a16="http://schemas.microsoft.com/office/drawing/2014/main" id="{3938AD3E-6675-4970-BA76-4E6835E2FC4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54" name="テキスト ボックス 53">
          <a:extLst>
            <a:ext uri="{FF2B5EF4-FFF2-40B4-BE49-F238E27FC236}">
              <a16:creationId xmlns:a16="http://schemas.microsoft.com/office/drawing/2014/main" id="{4194761E-7B55-4D09-884C-61A617A3A7EF}"/>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54</xdr:col>
      <xdr:colOff>33618</xdr:colOff>
      <xdr:row>67</xdr:row>
      <xdr:rowOff>89647</xdr:rowOff>
    </xdr:from>
    <xdr:to>
      <xdr:col>61</xdr:col>
      <xdr:colOff>112058</xdr:colOff>
      <xdr:row>68</xdr:row>
      <xdr:rowOff>100853</xdr:rowOff>
    </xdr:to>
    <xdr:sp macro="" textlink="">
      <xdr:nvSpPr>
        <xdr:cNvPr id="61" name="正方形/長方形 60">
          <a:extLst>
            <a:ext uri="{FF2B5EF4-FFF2-40B4-BE49-F238E27FC236}">
              <a16:creationId xmlns:a16="http://schemas.microsoft.com/office/drawing/2014/main" id="{F791AE53-F13B-4171-8951-36FB07C3BAB1}"/>
            </a:ext>
          </a:extLst>
        </xdr:cNvPr>
        <xdr:cNvSpPr/>
      </xdr:nvSpPr>
      <xdr:spPr>
        <a:xfrm>
          <a:off x="9233647" y="8695765"/>
          <a:ext cx="1490382" cy="179294"/>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102</xdr:col>
      <xdr:colOff>78441</xdr:colOff>
      <xdr:row>67</xdr:row>
      <xdr:rowOff>67235</xdr:rowOff>
    </xdr:from>
    <xdr:to>
      <xdr:col>109</xdr:col>
      <xdr:colOff>156882</xdr:colOff>
      <xdr:row>68</xdr:row>
      <xdr:rowOff>112059</xdr:rowOff>
    </xdr:to>
    <xdr:sp macro="" textlink="">
      <xdr:nvSpPr>
        <xdr:cNvPr id="62" name="正方形/長方形 61">
          <a:extLst>
            <a:ext uri="{FF2B5EF4-FFF2-40B4-BE49-F238E27FC236}">
              <a16:creationId xmlns:a16="http://schemas.microsoft.com/office/drawing/2014/main" id="{32F45832-765A-4AC5-960C-964F50E96084}"/>
            </a:ext>
          </a:extLst>
        </xdr:cNvPr>
        <xdr:cNvSpPr/>
      </xdr:nvSpPr>
      <xdr:spPr>
        <a:xfrm>
          <a:off x="18960353" y="8673353"/>
          <a:ext cx="1490382" cy="2129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178466</xdr:colOff>
      <xdr:row>98</xdr:row>
      <xdr:rowOff>16247</xdr:rowOff>
    </xdr:from>
    <xdr:to>
      <xdr:col>99</xdr:col>
      <xdr:colOff>71716</xdr:colOff>
      <xdr:row>98</xdr:row>
      <xdr:rowOff>161364</xdr:rowOff>
    </xdr:to>
    <xdr:sp macro="" textlink="">
      <xdr:nvSpPr>
        <xdr:cNvPr id="71" name="正方形/長方形 70">
          <a:extLst>
            <a:ext uri="{FF2B5EF4-FFF2-40B4-BE49-F238E27FC236}">
              <a16:creationId xmlns:a16="http://schemas.microsoft.com/office/drawing/2014/main" id="{3CE45450-0740-4F40-B1C9-7E3E874A16CD}"/>
            </a:ext>
          </a:extLst>
        </xdr:cNvPr>
        <xdr:cNvSpPr/>
      </xdr:nvSpPr>
      <xdr:spPr>
        <a:xfrm>
          <a:off x="14853690" y="13579847"/>
          <a:ext cx="1506897" cy="145117"/>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168088</xdr:colOff>
      <xdr:row>105</xdr:row>
      <xdr:rowOff>12395</xdr:rowOff>
    </xdr:from>
    <xdr:to>
      <xdr:col>99</xdr:col>
      <xdr:colOff>71716</xdr:colOff>
      <xdr:row>105</xdr:row>
      <xdr:rowOff>170328</xdr:rowOff>
    </xdr:to>
    <xdr:sp macro="" textlink="">
      <xdr:nvSpPr>
        <xdr:cNvPr id="72" name="正方形/長方形 71">
          <a:extLst>
            <a:ext uri="{FF2B5EF4-FFF2-40B4-BE49-F238E27FC236}">
              <a16:creationId xmlns:a16="http://schemas.microsoft.com/office/drawing/2014/main" id="{E7F5241B-2FFE-47C0-B357-ADD606B9FCB0}"/>
            </a:ext>
          </a:extLst>
        </xdr:cNvPr>
        <xdr:cNvSpPr/>
      </xdr:nvSpPr>
      <xdr:spPr>
        <a:xfrm>
          <a:off x="14843312" y="14768301"/>
          <a:ext cx="1517275" cy="157933"/>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15</xdr:col>
      <xdr:colOff>0</xdr:colOff>
      <xdr:row>37</xdr:row>
      <xdr:rowOff>9525</xdr:rowOff>
    </xdr:from>
    <xdr:to>
      <xdr:col>19</xdr:col>
      <xdr:colOff>9525</xdr:colOff>
      <xdr:row>39</xdr:row>
      <xdr:rowOff>0</xdr:rowOff>
    </xdr:to>
    <xdr:cxnSp macro="">
      <xdr:nvCxnSpPr>
        <xdr:cNvPr id="73" name="直線コネクタ 72">
          <a:extLst>
            <a:ext uri="{FF2B5EF4-FFF2-40B4-BE49-F238E27FC236}">
              <a16:creationId xmlns:a16="http://schemas.microsoft.com/office/drawing/2014/main" id="{5606654B-3FFB-4E76-9770-A961AA655478}"/>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74" name="直線コネクタ 73">
          <a:extLst>
            <a:ext uri="{FF2B5EF4-FFF2-40B4-BE49-F238E27FC236}">
              <a16:creationId xmlns:a16="http://schemas.microsoft.com/office/drawing/2014/main" id="{E99B6849-E9C9-47F5-B25F-58C819047F9B}"/>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75" name="直線コネクタ 74">
          <a:extLst>
            <a:ext uri="{FF2B5EF4-FFF2-40B4-BE49-F238E27FC236}">
              <a16:creationId xmlns:a16="http://schemas.microsoft.com/office/drawing/2014/main" id="{0A6A4A45-D16A-4161-9BEB-A9B9A5F35457}"/>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76" name="直線コネクタ 75">
          <a:extLst>
            <a:ext uri="{FF2B5EF4-FFF2-40B4-BE49-F238E27FC236}">
              <a16:creationId xmlns:a16="http://schemas.microsoft.com/office/drawing/2014/main" id="{258BD4EE-463E-49DD-A575-58F3C49D42F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7" name="直線コネクタ 76">
          <a:extLst>
            <a:ext uri="{FF2B5EF4-FFF2-40B4-BE49-F238E27FC236}">
              <a16:creationId xmlns:a16="http://schemas.microsoft.com/office/drawing/2014/main" id="{C46960A9-5FAD-4F84-85E7-DECF2FED741E}"/>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78" name="直線コネクタ 77">
          <a:extLst>
            <a:ext uri="{FF2B5EF4-FFF2-40B4-BE49-F238E27FC236}">
              <a16:creationId xmlns:a16="http://schemas.microsoft.com/office/drawing/2014/main" id="{C8D62923-9D26-4BC3-9CB4-038943A12EEC}"/>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79" name="直線コネクタ 78">
          <a:extLst>
            <a:ext uri="{FF2B5EF4-FFF2-40B4-BE49-F238E27FC236}">
              <a16:creationId xmlns:a16="http://schemas.microsoft.com/office/drawing/2014/main" id="{C6990100-694B-48E4-B85B-4F89BA8234DF}"/>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80" name="直線コネクタ 79">
          <a:extLst>
            <a:ext uri="{FF2B5EF4-FFF2-40B4-BE49-F238E27FC236}">
              <a16:creationId xmlns:a16="http://schemas.microsoft.com/office/drawing/2014/main" id="{D08A37B6-E559-4D95-8683-81A8D8580FDF}"/>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81" name="直線コネクタ 80">
          <a:extLst>
            <a:ext uri="{FF2B5EF4-FFF2-40B4-BE49-F238E27FC236}">
              <a16:creationId xmlns:a16="http://schemas.microsoft.com/office/drawing/2014/main" id="{6ACB7A75-717E-47C8-B2AA-56BEF29B7E4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82" name="直線コネクタ 81">
          <a:extLst>
            <a:ext uri="{FF2B5EF4-FFF2-40B4-BE49-F238E27FC236}">
              <a16:creationId xmlns:a16="http://schemas.microsoft.com/office/drawing/2014/main" id="{5B62B5D1-8D87-4AC5-8B36-BEC813A54901}"/>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83" name="直線コネクタ 82">
          <a:extLst>
            <a:ext uri="{FF2B5EF4-FFF2-40B4-BE49-F238E27FC236}">
              <a16:creationId xmlns:a16="http://schemas.microsoft.com/office/drawing/2014/main" id="{48FF7E0C-7176-4362-B8F1-DA2046150FB0}"/>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84" name="直線コネクタ 83">
          <a:extLst>
            <a:ext uri="{FF2B5EF4-FFF2-40B4-BE49-F238E27FC236}">
              <a16:creationId xmlns:a16="http://schemas.microsoft.com/office/drawing/2014/main" id="{A392A079-5667-4740-A68B-24C29C141956}"/>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85" name="直線コネクタ 84">
          <a:extLst>
            <a:ext uri="{FF2B5EF4-FFF2-40B4-BE49-F238E27FC236}">
              <a16:creationId xmlns:a16="http://schemas.microsoft.com/office/drawing/2014/main" id="{AF0EF306-98C0-4C06-A814-19D278DA92E6}"/>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86" name="直線コネクタ 85">
          <a:extLst>
            <a:ext uri="{FF2B5EF4-FFF2-40B4-BE49-F238E27FC236}">
              <a16:creationId xmlns:a16="http://schemas.microsoft.com/office/drawing/2014/main" id="{84AF8171-7621-4E3A-9B31-B500AE34784D}"/>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87" name="直線コネクタ 86">
          <a:extLst>
            <a:ext uri="{FF2B5EF4-FFF2-40B4-BE49-F238E27FC236}">
              <a16:creationId xmlns:a16="http://schemas.microsoft.com/office/drawing/2014/main" id="{137F8CFA-15E8-4EF1-99D1-6A2C4BDC9BDC}"/>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88" name="直線コネクタ 87">
          <a:extLst>
            <a:ext uri="{FF2B5EF4-FFF2-40B4-BE49-F238E27FC236}">
              <a16:creationId xmlns:a16="http://schemas.microsoft.com/office/drawing/2014/main" id="{79C446E8-05BB-4F3B-B45F-67F2326FB0A8}"/>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89" name="直線コネクタ 88">
          <a:extLst>
            <a:ext uri="{FF2B5EF4-FFF2-40B4-BE49-F238E27FC236}">
              <a16:creationId xmlns:a16="http://schemas.microsoft.com/office/drawing/2014/main" id="{EABF0190-1D22-4BE0-BEBF-296510CD3E42}"/>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90" name="直線コネクタ 89">
          <a:extLst>
            <a:ext uri="{FF2B5EF4-FFF2-40B4-BE49-F238E27FC236}">
              <a16:creationId xmlns:a16="http://schemas.microsoft.com/office/drawing/2014/main" id="{4830EEF4-E964-456B-AEC4-F9E66B7EE97D}"/>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92" name="直線コネクタ 91">
          <a:extLst>
            <a:ext uri="{FF2B5EF4-FFF2-40B4-BE49-F238E27FC236}">
              <a16:creationId xmlns:a16="http://schemas.microsoft.com/office/drawing/2014/main" id="{BEFD60D1-991B-480F-B1A0-E6600322382F}"/>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93" name="直線コネクタ 92">
          <a:extLst>
            <a:ext uri="{FF2B5EF4-FFF2-40B4-BE49-F238E27FC236}">
              <a16:creationId xmlns:a16="http://schemas.microsoft.com/office/drawing/2014/main" id="{C1395EA3-2291-4AF4-8AB9-2865BDABA829}"/>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94" name="テキスト ボックス 93">
          <a:extLst>
            <a:ext uri="{FF2B5EF4-FFF2-40B4-BE49-F238E27FC236}">
              <a16:creationId xmlns:a16="http://schemas.microsoft.com/office/drawing/2014/main" id="{F28CD9CE-A8C2-43EC-9DF2-1767904B5749}"/>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95" name="テキスト ボックス 94">
          <a:extLst>
            <a:ext uri="{FF2B5EF4-FFF2-40B4-BE49-F238E27FC236}">
              <a16:creationId xmlns:a16="http://schemas.microsoft.com/office/drawing/2014/main" id="{A25CB371-FB54-4F39-82C5-AB0B3015C628}"/>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96" name="テキスト ボックス 95">
          <a:extLst>
            <a:ext uri="{FF2B5EF4-FFF2-40B4-BE49-F238E27FC236}">
              <a16:creationId xmlns:a16="http://schemas.microsoft.com/office/drawing/2014/main" id="{8469BAA7-E591-4AEF-84B9-27602C379B57}"/>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97" name="直線コネクタ 96">
          <a:extLst>
            <a:ext uri="{FF2B5EF4-FFF2-40B4-BE49-F238E27FC236}">
              <a16:creationId xmlns:a16="http://schemas.microsoft.com/office/drawing/2014/main" id="{E9AD5DB1-0341-4303-9E46-4ADAF95105F2}"/>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98" name="直線コネクタ 97">
          <a:extLst>
            <a:ext uri="{FF2B5EF4-FFF2-40B4-BE49-F238E27FC236}">
              <a16:creationId xmlns:a16="http://schemas.microsoft.com/office/drawing/2014/main" id="{AE452264-1141-4C8F-A2D2-78AAA99070FD}"/>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99" name="直線コネクタ 98">
          <a:extLst>
            <a:ext uri="{FF2B5EF4-FFF2-40B4-BE49-F238E27FC236}">
              <a16:creationId xmlns:a16="http://schemas.microsoft.com/office/drawing/2014/main" id="{399F4132-32DA-490C-841E-E104337664AF}"/>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100" name="直線コネクタ 99">
          <a:extLst>
            <a:ext uri="{FF2B5EF4-FFF2-40B4-BE49-F238E27FC236}">
              <a16:creationId xmlns:a16="http://schemas.microsoft.com/office/drawing/2014/main" id="{5031DCA1-E642-4B0F-891F-C658FAC77DB8}"/>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101" name="直線コネクタ 100">
          <a:extLst>
            <a:ext uri="{FF2B5EF4-FFF2-40B4-BE49-F238E27FC236}">
              <a16:creationId xmlns:a16="http://schemas.microsoft.com/office/drawing/2014/main" id="{88DD6451-A8C7-44AB-ABF2-E428C8FE7BC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102" name="直線コネクタ 101">
          <a:extLst>
            <a:ext uri="{FF2B5EF4-FFF2-40B4-BE49-F238E27FC236}">
              <a16:creationId xmlns:a16="http://schemas.microsoft.com/office/drawing/2014/main" id="{70A31BEE-5D39-4E64-914D-7A8EFDD8C176}"/>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103" name="直線コネクタ 102">
          <a:extLst>
            <a:ext uri="{FF2B5EF4-FFF2-40B4-BE49-F238E27FC236}">
              <a16:creationId xmlns:a16="http://schemas.microsoft.com/office/drawing/2014/main" id="{F917CEF1-E130-4B74-95EE-4604C0A289E7}"/>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104" name="直線コネクタ 103">
          <a:extLst>
            <a:ext uri="{FF2B5EF4-FFF2-40B4-BE49-F238E27FC236}">
              <a16:creationId xmlns:a16="http://schemas.microsoft.com/office/drawing/2014/main" id="{83E7A4C0-DB59-4E57-9848-DE557F2470ED}"/>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105" name="直線コネクタ 104">
          <a:extLst>
            <a:ext uri="{FF2B5EF4-FFF2-40B4-BE49-F238E27FC236}">
              <a16:creationId xmlns:a16="http://schemas.microsoft.com/office/drawing/2014/main" id="{4EF1A091-FBB7-44EB-9992-6F1BC4432796}"/>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106" name="直線コネクタ 105">
          <a:extLst>
            <a:ext uri="{FF2B5EF4-FFF2-40B4-BE49-F238E27FC236}">
              <a16:creationId xmlns:a16="http://schemas.microsoft.com/office/drawing/2014/main" id="{798CC2C2-8084-44D6-B93F-3C84A12D439A}"/>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107" name="直線コネクタ 106">
          <a:extLst>
            <a:ext uri="{FF2B5EF4-FFF2-40B4-BE49-F238E27FC236}">
              <a16:creationId xmlns:a16="http://schemas.microsoft.com/office/drawing/2014/main" id="{450C545D-FCF6-4F51-95D1-5E92C44DB3B1}"/>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108" name="直線コネクタ 107">
          <a:extLst>
            <a:ext uri="{FF2B5EF4-FFF2-40B4-BE49-F238E27FC236}">
              <a16:creationId xmlns:a16="http://schemas.microsoft.com/office/drawing/2014/main" id="{15DF059D-BDB3-4A87-A039-4D340C7F0231}"/>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109" name="直線コネクタ 108">
          <a:extLst>
            <a:ext uri="{FF2B5EF4-FFF2-40B4-BE49-F238E27FC236}">
              <a16:creationId xmlns:a16="http://schemas.microsoft.com/office/drawing/2014/main" id="{8004D092-8742-4535-AC17-6DEDACA6C15B}"/>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110" name="直線コネクタ 109">
          <a:extLst>
            <a:ext uri="{FF2B5EF4-FFF2-40B4-BE49-F238E27FC236}">
              <a16:creationId xmlns:a16="http://schemas.microsoft.com/office/drawing/2014/main" id="{BC3C37C7-ACBC-40CE-A43C-F8623D736CC0}"/>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63</xdr:row>
      <xdr:rowOff>3361</xdr:rowOff>
    </xdr:to>
    <xdr:cxnSp macro="">
      <xdr:nvCxnSpPr>
        <xdr:cNvPr id="111" name="直線コネクタ 110">
          <a:extLst>
            <a:ext uri="{FF2B5EF4-FFF2-40B4-BE49-F238E27FC236}">
              <a16:creationId xmlns:a16="http://schemas.microsoft.com/office/drawing/2014/main" id="{E1CD1E63-A255-49E5-A36A-5DCDB95B3A3E}"/>
            </a:ext>
          </a:extLst>
        </xdr:cNvPr>
        <xdr:cNvCxnSpPr/>
      </xdr:nvCxnSpPr>
      <xdr:spPr>
        <a:xfrm>
          <a:off x="1323975" y="7572375"/>
          <a:ext cx="809625" cy="40341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112" name="直線コネクタ 111">
          <a:extLst>
            <a:ext uri="{FF2B5EF4-FFF2-40B4-BE49-F238E27FC236}">
              <a16:creationId xmlns:a16="http://schemas.microsoft.com/office/drawing/2014/main" id="{39F661FE-A961-473B-AE10-D329B66DDA17}"/>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113" name="直線コネクタ 112">
          <a:extLst>
            <a:ext uri="{FF2B5EF4-FFF2-40B4-BE49-F238E27FC236}">
              <a16:creationId xmlns:a16="http://schemas.microsoft.com/office/drawing/2014/main" id="{D447CBB9-8C56-44BF-A6B0-0B099F01DCF8}"/>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114" name="直線コネクタ 113">
          <a:extLst>
            <a:ext uri="{FF2B5EF4-FFF2-40B4-BE49-F238E27FC236}">
              <a16:creationId xmlns:a16="http://schemas.microsoft.com/office/drawing/2014/main" id="{EF10B28F-7A24-4660-9D8D-6E7E6C77F8CD}"/>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115" name="直線コネクタ 114">
          <a:extLst>
            <a:ext uri="{FF2B5EF4-FFF2-40B4-BE49-F238E27FC236}">
              <a16:creationId xmlns:a16="http://schemas.microsoft.com/office/drawing/2014/main" id="{938943C6-EA78-4FDA-9379-CAFFECF01A89}"/>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116" name="直線コネクタ 115">
          <a:extLst>
            <a:ext uri="{FF2B5EF4-FFF2-40B4-BE49-F238E27FC236}">
              <a16:creationId xmlns:a16="http://schemas.microsoft.com/office/drawing/2014/main" id="{92E8D59A-DA39-48B2-8CD4-F62C2A255104}"/>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117" name="直線コネクタ 116">
          <a:extLst>
            <a:ext uri="{FF2B5EF4-FFF2-40B4-BE49-F238E27FC236}">
              <a16:creationId xmlns:a16="http://schemas.microsoft.com/office/drawing/2014/main" id="{4501303F-F171-4C8B-AE01-74B6AE38351B}"/>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118" name="直線コネクタ 117">
          <a:extLst>
            <a:ext uri="{FF2B5EF4-FFF2-40B4-BE49-F238E27FC236}">
              <a16:creationId xmlns:a16="http://schemas.microsoft.com/office/drawing/2014/main" id="{9F3294FF-7B44-4BB2-976A-0FE04F221872}"/>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119" name="直線コネクタ 118">
          <a:extLst>
            <a:ext uri="{FF2B5EF4-FFF2-40B4-BE49-F238E27FC236}">
              <a16:creationId xmlns:a16="http://schemas.microsoft.com/office/drawing/2014/main" id="{20B57A7B-2AB3-492E-9525-C9E9ABA80556}"/>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120" name="テキスト ボックス 119">
          <a:extLst>
            <a:ext uri="{FF2B5EF4-FFF2-40B4-BE49-F238E27FC236}">
              <a16:creationId xmlns:a16="http://schemas.microsoft.com/office/drawing/2014/main" id="{3D8DDF9D-E106-4B34-B626-AF8906FD2F3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121" name="テキスト ボックス 120">
          <a:extLst>
            <a:ext uri="{FF2B5EF4-FFF2-40B4-BE49-F238E27FC236}">
              <a16:creationId xmlns:a16="http://schemas.microsoft.com/office/drawing/2014/main" id="{848C922C-68E4-4438-8B27-14EEFAD3CDC6}"/>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122" name="テキスト ボックス 121">
          <a:extLst>
            <a:ext uri="{FF2B5EF4-FFF2-40B4-BE49-F238E27FC236}">
              <a16:creationId xmlns:a16="http://schemas.microsoft.com/office/drawing/2014/main" id="{B8BF08E1-B9ED-422F-BB04-A7D63BC9C0C3}"/>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123" name="テキスト ボックス 122">
          <a:extLst>
            <a:ext uri="{FF2B5EF4-FFF2-40B4-BE49-F238E27FC236}">
              <a16:creationId xmlns:a16="http://schemas.microsoft.com/office/drawing/2014/main" id="{B2D4578F-D6FB-4195-8EE1-4099FCF2F63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124" name="テキスト ボックス 123">
          <a:extLst>
            <a:ext uri="{FF2B5EF4-FFF2-40B4-BE49-F238E27FC236}">
              <a16:creationId xmlns:a16="http://schemas.microsoft.com/office/drawing/2014/main" id="{151D0086-DE5F-4250-9D00-6CD723BB3091}"/>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19</xdr:col>
      <xdr:colOff>21654</xdr:colOff>
      <xdr:row>82</xdr:row>
      <xdr:rowOff>0</xdr:rowOff>
    </xdr:from>
    <xdr:to>
      <xdr:col>27</xdr:col>
      <xdr:colOff>161365</xdr:colOff>
      <xdr:row>83</xdr:row>
      <xdr:rowOff>0</xdr:rowOff>
    </xdr:to>
    <xdr:sp macro="" textlink="">
      <xdr:nvSpPr>
        <xdr:cNvPr id="125" name="正方形/長方形 124">
          <a:extLst>
            <a:ext uri="{FF2B5EF4-FFF2-40B4-BE49-F238E27FC236}">
              <a16:creationId xmlns:a16="http://schemas.microsoft.com/office/drawing/2014/main" id="{06BA48EA-1F39-4904-84A7-AA87368DD1DF}"/>
            </a:ext>
          </a:extLst>
        </xdr:cNvPr>
        <xdr:cNvSpPr/>
      </xdr:nvSpPr>
      <xdr:spPr>
        <a:xfrm>
          <a:off x="1966995" y="10838329"/>
          <a:ext cx="1574064"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21382</xdr:colOff>
      <xdr:row>86</xdr:row>
      <xdr:rowOff>0</xdr:rowOff>
    </xdr:from>
    <xdr:to>
      <xdr:col>27</xdr:col>
      <xdr:colOff>161365</xdr:colOff>
      <xdr:row>87</xdr:row>
      <xdr:rowOff>0</xdr:rowOff>
    </xdr:to>
    <xdr:sp macro="" textlink="">
      <xdr:nvSpPr>
        <xdr:cNvPr id="126" name="正方形/長方形 125">
          <a:extLst>
            <a:ext uri="{FF2B5EF4-FFF2-40B4-BE49-F238E27FC236}">
              <a16:creationId xmlns:a16="http://schemas.microsoft.com/office/drawing/2014/main" id="{197DC464-5A8A-4C05-B6C1-252BF4119CD4}"/>
            </a:ext>
          </a:extLst>
        </xdr:cNvPr>
        <xdr:cNvSpPr/>
      </xdr:nvSpPr>
      <xdr:spPr>
        <a:xfrm>
          <a:off x="1966723" y="11519647"/>
          <a:ext cx="1574336"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19691</xdr:colOff>
      <xdr:row>82</xdr:row>
      <xdr:rowOff>0</xdr:rowOff>
    </xdr:from>
    <xdr:to>
      <xdr:col>46</xdr:col>
      <xdr:colOff>0</xdr:colOff>
      <xdr:row>83</xdr:row>
      <xdr:rowOff>0</xdr:rowOff>
    </xdr:to>
    <xdr:sp macro="" textlink="">
      <xdr:nvSpPr>
        <xdr:cNvPr id="127" name="正方形/長方形 126">
          <a:extLst>
            <a:ext uri="{FF2B5EF4-FFF2-40B4-BE49-F238E27FC236}">
              <a16:creationId xmlns:a16="http://schemas.microsoft.com/office/drawing/2014/main" id="{422ADE4B-B474-4903-AE98-0746D06B548C}"/>
            </a:ext>
          </a:extLst>
        </xdr:cNvPr>
        <xdr:cNvSpPr/>
      </xdr:nvSpPr>
      <xdr:spPr>
        <a:xfrm>
          <a:off x="5192326" y="10838329"/>
          <a:ext cx="1593956"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16919</xdr:colOff>
      <xdr:row>86</xdr:row>
      <xdr:rowOff>0</xdr:rowOff>
    </xdr:from>
    <xdr:to>
      <xdr:col>45</xdr:col>
      <xdr:colOff>170330</xdr:colOff>
      <xdr:row>87</xdr:row>
      <xdr:rowOff>17930</xdr:rowOff>
    </xdr:to>
    <xdr:sp macro="" textlink="">
      <xdr:nvSpPr>
        <xdr:cNvPr id="128" name="正方形/長方形 127">
          <a:extLst>
            <a:ext uri="{FF2B5EF4-FFF2-40B4-BE49-F238E27FC236}">
              <a16:creationId xmlns:a16="http://schemas.microsoft.com/office/drawing/2014/main" id="{7FD0736F-88C7-4FE2-98AE-3FB3FED00749}"/>
            </a:ext>
          </a:extLst>
        </xdr:cNvPr>
        <xdr:cNvSpPr/>
      </xdr:nvSpPr>
      <xdr:spPr>
        <a:xfrm>
          <a:off x="5189554" y="11519647"/>
          <a:ext cx="1587764"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8598</xdr:colOff>
      <xdr:row>90</xdr:row>
      <xdr:rowOff>156882</xdr:rowOff>
    </xdr:from>
    <xdr:to>
      <xdr:col>32</xdr:col>
      <xdr:colOff>8964</xdr:colOff>
      <xdr:row>91</xdr:row>
      <xdr:rowOff>161365</xdr:rowOff>
    </xdr:to>
    <xdr:sp macro="" textlink="">
      <xdr:nvSpPr>
        <xdr:cNvPr id="129" name="正方形/長方形 128">
          <a:extLst>
            <a:ext uri="{FF2B5EF4-FFF2-40B4-BE49-F238E27FC236}">
              <a16:creationId xmlns:a16="http://schemas.microsoft.com/office/drawing/2014/main" id="{32DF9E33-3D36-46DD-902F-41D12B1765D8}"/>
            </a:ext>
          </a:extLst>
        </xdr:cNvPr>
        <xdr:cNvSpPr/>
      </xdr:nvSpPr>
      <xdr:spPr>
        <a:xfrm>
          <a:off x="1953939" y="12357847"/>
          <a:ext cx="2331190" cy="1748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36567</xdr:colOff>
      <xdr:row>90</xdr:row>
      <xdr:rowOff>156883</xdr:rowOff>
    </xdr:from>
    <xdr:to>
      <xdr:col>47</xdr:col>
      <xdr:colOff>62753</xdr:colOff>
      <xdr:row>92</xdr:row>
      <xdr:rowOff>0</xdr:rowOff>
    </xdr:to>
    <xdr:sp macro="" textlink="">
      <xdr:nvSpPr>
        <xdr:cNvPr id="130" name="正方形/長方形 129">
          <a:extLst>
            <a:ext uri="{FF2B5EF4-FFF2-40B4-BE49-F238E27FC236}">
              <a16:creationId xmlns:a16="http://schemas.microsoft.com/office/drawing/2014/main" id="{4305E781-77AC-4CEE-9A33-DBE7CCDD26AB}"/>
            </a:ext>
          </a:extLst>
        </xdr:cNvPr>
        <xdr:cNvSpPr/>
      </xdr:nvSpPr>
      <xdr:spPr>
        <a:xfrm>
          <a:off x="5209202" y="12357848"/>
          <a:ext cx="1819127" cy="183776"/>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50</xdr:col>
      <xdr:colOff>1</xdr:colOff>
      <xdr:row>91</xdr:row>
      <xdr:rowOff>1</xdr:rowOff>
    </xdr:from>
    <xdr:to>
      <xdr:col>58</xdr:col>
      <xdr:colOff>125506</xdr:colOff>
      <xdr:row>91</xdr:row>
      <xdr:rowOff>152401</xdr:rowOff>
    </xdr:to>
    <xdr:sp macro="" textlink="">
      <xdr:nvSpPr>
        <xdr:cNvPr id="131" name="正方形/長方形 130">
          <a:extLst>
            <a:ext uri="{FF2B5EF4-FFF2-40B4-BE49-F238E27FC236}">
              <a16:creationId xmlns:a16="http://schemas.microsoft.com/office/drawing/2014/main" id="{F41AE319-EFF7-48F4-A400-F44F3CA12CB5}"/>
            </a:ext>
          </a:extLst>
        </xdr:cNvPr>
        <xdr:cNvSpPr/>
      </xdr:nvSpPr>
      <xdr:spPr>
        <a:xfrm>
          <a:off x="7503460" y="12371295"/>
          <a:ext cx="1559858" cy="15240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69</xdr:col>
      <xdr:colOff>179293</xdr:colOff>
      <xdr:row>82</xdr:row>
      <xdr:rowOff>0</xdr:rowOff>
    </xdr:from>
    <xdr:to>
      <xdr:col>78</xdr:col>
      <xdr:colOff>179293</xdr:colOff>
      <xdr:row>83</xdr:row>
      <xdr:rowOff>0</xdr:rowOff>
    </xdr:to>
    <xdr:sp macro="" textlink="">
      <xdr:nvSpPr>
        <xdr:cNvPr id="132" name="正方形/長方形 131">
          <a:extLst>
            <a:ext uri="{FF2B5EF4-FFF2-40B4-BE49-F238E27FC236}">
              <a16:creationId xmlns:a16="http://schemas.microsoft.com/office/drawing/2014/main" id="{8E4457EA-BA50-45E1-B9E5-70A3304E951D}"/>
            </a:ext>
          </a:extLst>
        </xdr:cNvPr>
        <xdr:cNvSpPr/>
      </xdr:nvSpPr>
      <xdr:spPr>
        <a:xfrm>
          <a:off x="11089340" y="10838329"/>
          <a:ext cx="1613647"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85</xdr:row>
      <xdr:rowOff>170328</xdr:rowOff>
    </xdr:from>
    <xdr:to>
      <xdr:col>78</xdr:col>
      <xdr:colOff>161365</xdr:colOff>
      <xdr:row>86</xdr:row>
      <xdr:rowOff>170328</xdr:rowOff>
    </xdr:to>
    <xdr:sp macro="" textlink="">
      <xdr:nvSpPr>
        <xdr:cNvPr id="133" name="正方形/長方形 132">
          <a:extLst>
            <a:ext uri="{FF2B5EF4-FFF2-40B4-BE49-F238E27FC236}">
              <a16:creationId xmlns:a16="http://schemas.microsoft.com/office/drawing/2014/main" id="{E2449690-93B6-473F-BC60-F80093AC5429}"/>
            </a:ext>
          </a:extLst>
        </xdr:cNvPr>
        <xdr:cNvSpPr/>
      </xdr:nvSpPr>
      <xdr:spPr>
        <a:xfrm>
          <a:off x="11089341" y="11519646"/>
          <a:ext cx="1595718"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91</xdr:row>
      <xdr:rowOff>0</xdr:rowOff>
    </xdr:from>
    <xdr:to>
      <xdr:col>83</xdr:col>
      <xdr:colOff>0</xdr:colOff>
      <xdr:row>91</xdr:row>
      <xdr:rowOff>143435</xdr:rowOff>
    </xdr:to>
    <xdr:sp macro="" textlink="">
      <xdr:nvSpPr>
        <xdr:cNvPr id="134" name="正方形/長方形 133">
          <a:extLst>
            <a:ext uri="{FF2B5EF4-FFF2-40B4-BE49-F238E27FC236}">
              <a16:creationId xmlns:a16="http://schemas.microsoft.com/office/drawing/2014/main" id="{CD5EF374-B8D5-4174-896D-85A1A0A43AA0}"/>
            </a:ext>
          </a:extLst>
        </xdr:cNvPr>
        <xdr:cNvSpPr/>
      </xdr:nvSpPr>
      <xdr:spPr>
        <a:xfrm>
          <a:off x="11089341" y="12371294"/>
          <a:ext cx="2330824" cy="143435"/>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82</xdr:row>
      <xdr:rowOff>0</xdr:rowOff>
    </xdr:from>
    <xdr:to>
      <xdr:col>96</xdr:col>
      <xdr:colOff>161365</xdr:colOff>
      <xdr:row>83</xdr:row>
      <xdr:rowOff>17929</xdr:rowOff>
    </xdr:to>
    <xdr:sp macro="" textlink="">
      <xdr:nvSpPr>
        <xdr:cNvPr id="135" name="正方形/長方形 134">
          <a:extLst>
            <a:ext uri="{FF2B5EF4-FFF2-40B4-BE49-F238E27FC236}">
              <a16:creationId xmlns:a16="http://schemas.microsoft.com/office/drawing/2014/main" id="{1500B860-552B-4B29-84DD-DDAA43251851}"/>
            </a:ext>
          </a:extLst>
        </xdr:cNvPr>
        <xdr:cNvSpPr/>
      </xdr:nvSpPr>
      <xdr:spPr>
        <a:xfrm>
          <a:off x="14323805" y="10838329"/>
          <a:ext cx="1588548"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86</xdr:row>
      <xdr:rowOff>0</xdr:rowOff>
    </xdr:from>
    <xdr:to>
      <xdr:col>96</xdr:col>
      <xdr:colOff>170330</xdr:colOff>
      <xdr:row>87</xdr:row>
      <xdr:rowOff>0</xdr:rowOff>
    </xdr:to>
    <xdr:sp macro="" textlink="">
      <xdr:nvSpPr>
        <xdr:cNvPr id="136" name="正方形/長方形 135">
          <a:extLst>
            <a:ext uri="{FF2B5EF4-FFF2-40B4-BE49-F238E27FC236}">
              <a16:creationId xmlns:a16="http://schemas.microsoft.com/office/drawing/2014/main" id="{6B07E695-9554-473D-84B8-DAB121475836}"/>
            </a:ext>
          </a:extLst>
        </xdr:cNvPr>
        <xdr:cNvSpPr/>
      </xdr:nvSpPr>
      <xdr:spPr>
        <a:xfrm>
          <a:off x="14323805" y="11519647"/>
          <a:ext cx="1597513"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0</xdr:colOff>
      <xdr:row>91</xdr:row>
      <xdr:rowOff>0</xdr:rowOff>
    </xdr:from>
    <xdr:to>
      <xdr:col>98</xdr:col>
      <xdr:colOff>53789</xdr:colOff>
      <xdr:row>92</xdr:row>
      <xdr:rowOff>0</xdr:rowOff>
    </xdr:to>
    <xdr:sp macro="" textlink="">
      <xdr:nvSpPr>
        <xdr:cNvPr id="137" name="正方形/長方形 136">
          <a:extLst>
            <a:ext uri="{FF2B5EF4-FFF2-40B4-BE49-F238E27FC236}">
              <a16:creationId xmlns:a16="http://schemas.microsoft.com/office/drawing/2014/main" id="{B1CD8AF1-BB32-4A7A-9BD8-ADDC7A6D8395}"/>
            </a:ext>
          </a:extLst>
        </xdr:cNvPr>
        <xdr:cNvSpPr/>
      </xdr:nvSpPr>
      <xdr:spPr>
        <a:xfrm>
          <a:off x="14316635" y="12371294"/>
          <a:ext cx="1846730"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101</xdr:col>
      <xdr:colOff>7171</xdr:colOff>
      <xdr:row>91</xdr:row>
      <xdr:rowOff>0</xdr:rowOff>
    </xdr:from>
    <xdr:to>
      <xdr:col>109</xdr:col>
      <xdr:colOff>17929</xdr:colOff>
      <xdr:row>92</xdr:row>
      <xdr:rowOff>0</xdr:rowOff>
    </xdr:to>
    <xdr:sp macro="" textlink="">
      <xdr:nvSpPr>
        <xdr:cNvPr id="138" name="正方形/長方形 137">
          <a:extLst>
            <a:ext uri="{FF2B5EF4-FFF2-40B4-BE49-F238E27FC236}">
              <a16:creationId xmlns:a16="http://schemas.microsoft.com/office/drawing/2014/main" id="{14BBAA58-ACD1-41B9-A84E-71525F72E0DF}"/>
            </a:ext>
          </a:extLst>
        </xdr:cNvPr>
        <xdr:cNvSpPr/>
      </xdr:nvSpPr>
      <xdr:spPr>
        <a:xfrm>
          <a:off x="16654630" y="12371294"/>
          <a:ext cx="1445111"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13</xdr:col>
      <xdr:colOff>23813</xdr:colOff>
      <xdr:row>22</xdr:row>
      <xdr:rowOff>107157</xdr:rowOff>
    </xdr:from>
    <xdr:to>
      <xdr:col>54</xdr:col>
      <xdr:colOff>130969</xdr:colOff>
      <xdr:row>60</xdr:row>
      <xdr:rowOff>83343</xdr:rowOff>
    </xdr:to>
    <xdr:sp macro="" textlink="">
      <xdr:nvSpPr>
        <xdr:cNvPr id="55" name="四角形: 角を丸くする 54">
          <a:extLst>
            <a:ext uri="{FF2B5EF4-FFF2-40B4-BE49-F238E27FC236}">
              <a16:creationId xmlns:a16="http://schemas.microsoft.com/office/drawing/2014/main" id="{5C4FCD47-BECF-4B50-A654-578108E6A5B3}"/>
            </a:ext>
          </a:extLst>
        </xdr:cNvPr>
        <xdr:cNvSpPr/>
      </xdr:nvSpPr>
      <xdr:spPr bwMode="auto">
        <a:xfrm>
          <a:off x="1143001" y="2631282"/>
          <a:ext cx="8143874" cy="4952999"/>
        </a:xfrm>
        <a:prstGeom prst="roundRect">
          <a:avLst/>
        </a:prstGeom>
        <a:noFill/>
        <a:ln w="381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83345</xdr:colOff>
      <xdr:row>4</xdr:row>
      <xdr:rowOff>59530</xdr:rowOff>
    </xdr:from>
    <xdr:to>
      <xdr:col>43</xdr:col>
      <xdr:colOff>23812</xdr:colOff>
      <xdr:row>13</xdr:row>
      <xdr:rowOff>21432</xdr:rowOff>
    </xdr:to>
    <xdr:sp macro="" textlink="">
      <xdr:nvSpPr>
        <xdr:cNvPr id="56" name="テキスト ボックス 55">
          <a:extLst>
            <a:ext uri="{FF2B5EF4-FFF2-40B4-BE49-F238E27FC236}">
              <a16:creationId xmlns:a16="http://schemas.microsoft.com/office/drawing/2014/main" id="{A4451668-BE50-48C4-A386-256FB200E933}"/>
            </a:ext>
          </a:extLst>
        </xdr:cNvPr>
        <xdr:cNvSpPr txBox="1"/>
      </xdr:nvSpPr>
      <xdr:spPr>
        <a:xfrm>
          <a:off x="83345" y="726280"/>
          <a:ext cx="6869905" cy="711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赤枠に囲まれた①事業の名称等②労災保険および一般拠出金③雇用保険の箇所をご記入ください。</a:t>
          </a:r>
        </a:p>
      </xdr:txBody>
    </xdr:sp>
    <xdr:clientData/>
  </xdr:twoCellAnchor>
  <xdr:twoCellAnchor>
    <xdr:from>
      <xdr:col>66</xdr:col>
      <xdr:colOff>107156</xdr:colOff>
      <xdr:row>21</xdr:row>
      <xdr:rowOff>107156</xdr:rowOff>
    </xdr:from>
    <xdr:to>
      <xdr:col>93</xdr:col>
      <xdr:colOff>71437</xdr:colOff>
      <xdr:row>60</xdr:row>
      <xdr:rowOff>23811</xdr:rowOff>
    </xdr:to>
    <xdr:sp macro="" textlink="">
      <xdr:nvSpPr>
        <xdr:cNvPr id="57" name="四角形: 角を丸くする 56">
          <a:extLst>
            <a:ext uri="{FF2B5EF4-FFF2-40B4-BE49-F238E27FC236}">
              <a16:creationId xmlns:a16="http://schemas.microsoft.com/office/drawing/2014/main" id="{77423384-2354-A1B5-18B5-431D5568BC6C}"/>
            </a:ext>
          </a:extLst>
        </xdr:cNvPr>
        <xdr:cNvSpPr/>
      </xdr:nvSpPr>
      <xdr:spPr bwMode="auto">
        <a:xfrm>
          <a:off x="11691937" y="2512219"/>
          <a:ext cx="5429250" cy="5012530"/>
        </a:xfrm>
        <a:prstGeom prst="roundRect">
          <a:avLst/>
        </a:prstGeom>
        <a:noFill/>
        <a:ln w="381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56</xdr:col>
      <xdr:colOff>11906</xdr:colOff>
      <xdr:row>3</xdr:row>
      <xdr:rowOff>23813</xdr:rowOff>
    </xdr:from>
    <xdr:to>
      <xdr:col>107</xdr:col>
      <xdr:colOff>35718</xdr:colOff>
      <xdr:row>13</xdr:row>
      <xdr:rowOff>71437</xdr:rowOff>
    </xdr:to>
    <xdr:sp macro="" textlink="">
      <xdr:nvSpPr>
        <xdr:cNvPr id="58" name="四角形: 角を丸くする 57">
          <a:extLst>
            <a:ext uri="{FF2B5EF4-FFF2-40B4-BE49-F238E27FC236}">
              <a16:creationId xmlns:a16="http://schemas.microsoft.com/office/drawing/2014/main" id="{392F9EC5-ED08-413A-9834-23E543301232}"/>
            </a:ext>
          </a:extLst>
        </xdr:cNvPr>
        <xdr:cNvSpPr/>
      </xdr:nvSpPr>
      <xdr:spPr bwMode="auto">
        <a:xfrm>
          <a:off x="9572625" y="607219"/>
          <a:ext cx="10346531" cy="881062"/>
        </a:xfrm>
        <a:prstGeom prst="roundRect">
          <a:avLst/>
        </a:prstGeom>
        <a:noFill/>
        <a:ln w="381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69058</xdr:colOff>
      <xdr:row>22</xdr:row>
      <xdr:rowOff>9523</xdr:rowOff>
    </xdr:from>
    <xdr:to>
      <xdr:col>18</xdr:col>
      <xdr:colOff>71437</xdr:colOff>
      <xdr:row>27</xdr:row>
      <xdr:rowOff>66675</xdr:rowOff>
    </xdr:to>
    <xdr:sp macro="" textlink="">
      <xdr:nvSpPr>
        <xdr:cNvPr id="59" name="テキスト ボックス 58">
          <a:extLst>
            <a:ext uri="{FF2B5EF4-FFF2-40B4-BE49-F238E27FC236}">
              <a16:creationId xmlns:a16="http://schemas.microsoft.com/office/drawing/2014/main" id="{C5271F96-EE06-4227-AA80-FB98123BA4DD}"/>
            </a:ext>
          </a:extLst>
        </xdr:cNvPr>
        <xdr:cNvSpPr txBox="1"/>
      </xdr:nvSpPr>
      <xdr:spPr>
        <a:xfrm>
          <a:off x="1188246" y="2533648"/>
          <a:ext cx="752472" cy="711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rPr>
            <a:t>②</a:t>
          </a:r>
        </a:p>
      </xdr:txBody>
    </xdr:sp>
    <xdr:clientData/>
  </xdr:twoCellAnchor>
  <xdr:twoCellAnchor>
    <xdr:from>
      <xdr:col>53</xdr:col>
      <xdr:colOff>57152</xdr:colOff>
      <xdr:row>3</xdr:row>
      <xdr:rowOff>57148</xdr:rowOff>
    </xdr:from>
    <xdr:to>
      <xdr:col>56</xdr:col>
      <xdr:colOff>202405</xdr:colOff>
      <xdr:row>12</xdr:row>
      <xdr:rowOff>19050</xdr:rowOff>
    </xdr:to>
    <xdr:sp macro="" textlink="">
      <xdr:nvSpPr>
        <xdr:cNvPr id="60" name="テキスト ボックス 59">
          <a:extLst>
            <a:ext uri="{FF2B5EF4-FFF2-40B4-BE49-F238E27FC236}">
              <a16:creationId xmlns:a16="http://schemas.microsoft.com/office/drawing/2014/main" id="{914D1A0F-9864-11A2-0498-568F13CD7754}"/>
            </a:ext>
          </a:extLst>
        </xdr:cNvPr>
        <xdr:cNvSpPr txBox="1"/>
      </xdr:nvSpPr>
      <xdr:spPr>
        <a:xfrm>
          <a:off x="9010652" y="640554"/>
          <a:ext cx="752472" cy="711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rPr>
            <a:t>①</a:t>
          </a:r>
        </a:p>
      </xdr:txBody>
    </xdr:sp>
    <xdr:clientData/>
  </xdr:twoCellAnchor>
  <xdr:twoCellAnchor>
    <xdr:from>
      <xdr:col>64</xdr:col>
      <xdr:colOff>104777</xdr:colOff>
      <xdr:row>20</xdr:row>
      <xdr:rowOff>80961</xdr:rowOff>
    </xdr:from>
    <xdr:to>
      <xdr:col>68</xdr:col>
      <xdr:colOff>47624</xdr:colOff>
      <xdr:row>26</xdr:row>
      <xdr:rowOff>30957</xdr:rowOff>
    </xdr:to>
    <xdr:sp macro="" textlink="">
      <xdr:nvSpPr>
        <xdr:cNvPr id="63" name="テキスト ボックス 62">
          <a:extLst>
            <a:ext uri="{FF2B5EF4-FFF2-40B4-BE49-F238E27FC236}">
              <a16:creationId xmlns:a16="http://schemas.microsoft.com/office/drawing/2014/main" id="{1B504929-0D79-1F17-BFF3-DFF6664B59F3}"/>
            </a:ext>
          </a:extLst>
        </xdr:cNvPr>
        <xdr:cNvSpPr txBox="1"/>
      </xdr:nvSpPr>
      <xdr:spPr>
        <a:xfrm>
          <a:off x="11284746" y="2366961"/>
          <a:ext cx="752472" cy="711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rPr>
            <a:t>③</a:t>
          </a:r>
          <a:endParaRPr kumimoji="1" lang="en-US" altLang="ja-JP" sz="24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65</xdr:col>
      <xdr:colOff>9525</xdr:colOff>
      <xdr:row>58</xdr:row>
      <xdr:rowOff>66675</xdr:rowOff>
    </xdr:from>
    <xdr:to>
      <xdr:col>107</xdr:col>
      <xdr:colOff>66675</xdr:colOff>
      <xdr:row>101</xdr:row>
      <xdr:rowOff>66675</xdr:rowOff>
    </xdr:to>
    <xdr:sp macro="" textlink="">
      <xdr:nvSpPr>
        <xdr:cNvPr id="43193" name="AutoShape 255">
          <a:extLst>
            <a:ext uri="{FF2B5EF4-FFF2-40B4-BE49-F238E27FC236}">
              <a16:creationId xmlns:a16="http://schemas.microsoft.com/office/drawing/2014/main" id="{00000000-0008-0000-0200-0000B9A80000}"/>
            </a:ext>
          </a:extLst>
        </xdr:cNvPr>
        <xdr:cNvSpPr>
          <a:spLocks noChangeArrowheads="1"/>
        </xdr:cNvSpPr>
      </xdr:nvSpPr>
      <xdr:spPr bwMode="auto">
        <a:xfrm>
          <a:off x="5730637" y="5181447"/>
          <a:ext cx="3753869" cy="6200316"/>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58</xdr:row>
      <xdr:rowOff>66675</xdr:rowOff>
    </xdr:from>
    <xdr:to>
      <xdr:col>52</xdr:col>
      <xdr:colOff>85725</xdr:colOff>
      <xdr:row>101</xdr:row>
      <xdr:rowOff>66675</xdr:rowOff>
    </xdr:to>
    <xdr:sp macro="" textlink="">
      <xdr:nvSpPr>
        <xdr:cNvPr id="43194" name="AutoShape 254">
          <a:extLst>
            <a:ext uri="{FF2B5EF4-FFF2-40B4-BE49-F238E27FC236}">
              <a16:creationId xmlns:a16="http://schemas.microsoft.com/office/drawing/2014/main" id="{00000000-0008-0000-0200-0000BAA80000}"/>
            </a:ext>
          </a:extLst>
        </xdr:cNvPr>
        <xdr:cNvSpPr>
          <a:spLocks noChangeArrowheads="1"/>
        </xdr:cNvSpPr>
      </xdr:nvSpPr>
      <xdr:spPr bwMode="auto">
        <a:xfrm>
          <a:off x="1590675" y="5410200"/>
          <a:ext cx="3448050" cy="6629400"/>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3196" name="AutoShape 12">
          <a:extLst>
            <a:ext uri="{FF2B5EF4-FFF2-40B4-BE49-F238E27FC236}">
              <a16:creationId xmlns:a16="http://schemas.microsoft.com/office/drawing/2014/main" id="{00000000-0008-0000-0200-0000BCA8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3202" name="Oval 42">
          <a:extLst>
            <a:ext uri="{FF2B5EF4-FFF2-40B4-BE49-F238E27FC236}">
              <a16:creationId xmlns:a16="http://schemas.microsoft.com/office/drawing/2014/main" id="{00000000-0008-0000-0200-0000C2A8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3203" name="Oval 45">
          <a:extLst>
            <a:ext uri="{FF2B5EF4-FFF2-40B4-BE49-F238E27FC236}">
              <a16:creationId xmlns:a16="http://schemas.microsoft.com/office/drawing/2014/main" id="{00000000-0008-0000-0200-0000C3A8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3204" name="Oval 46">
          <a:extLst>
            <a:ext uri="{FF2B5EF4-FFF2-40B4-BE49-F238E27FC236}">
              <a16:creationId xmlns:a16="http://schemas.microsoft.com/office/drawing/2014/main" id="{00000000-0008-0000-0200-0000C4A8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3205" name="Oval 47">
          <a:extLst>
            <a:ext uri="{FF2B5EF4-FFF2-40B4-BE49-F238E27FC236}">
              <a16:creationId xmlns:a16="http://schemas.microsoft.com/office/drawing/2014/main" id="{00000000-0008-0000-0200-0000C5A8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56649</xdr:colOff>
      <xdr:row>140</xdr:row>
      <xdr:rowOff>47625</xdr:rowOff>
    </xdr:from>
    <xdr:to>
      <xdr:col>56</xdr:col>
      <xdr:colOff>10027</xdr:colOff>
      <xdr:row>142</xdr:row>
      <xdr:rowOff>20053</xdr:rowOff>
    </xdr:to>
    <xdr:sp macro="" textlink="">
      <xdr:nvSpPr>
        <xdr:cNvPr id="43207" name="Oval 49">
          <a:extLst>
            <a:ext uri="{FF2B5EF4-FFF2-40B4-BE49-F238E27FC236}">
              <a16:creationId xmlns:a16="http://schemas.microsoft.com/office/drawing/2014/main" id="{00000000-0008-0000-0200-0000C7A80000}"/>
            </a:ext>
          </a:extLst>
        </xdr:cNvPr>
        <xdr:cNvSpPr>
          <a:spLocks noChangeArrowheads="1"/>
        </xdr:cNvSpPr>
      </xdr:nvSpPr>
      <xdr:spPr bwMode="auto">
        <a:xfrm>
          <a:off x="5470860" y="17132467"/>
          <a:ext cx="153904" cy="1529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186</xdr:row>
      <xdr:rowOff>9525</xdr:rowOff>
    </xdr:from>
    <xdr:to>
      <xdr:col>69</xdr:col>
      <xdr:colOff>85725</xdr:colOff>
      <xdr:row>187</xdr:row>
      <xdr:rowOff>9525</xdr:rowOff>
    </xdr:to>
    <xdr:sp macro="" textlink="">
      <xdr:nvSpPr>
        <xdr:cNvPr id="43208" name="AutoShape 173">
          <a:extLst>
            <a:ext uri="{FF2B5EF4-FFF2-40B4-BE49-F238E27FC236}">
              <a16:creationId xmlns:a16="http://schemas.microsoft.com/office/drawing/2014/main" id="{00000000-0008-0000-0200-0000C8A8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186</xdr:row>
      <xdr:rowOff>9525</xdr:rowOff>
    </xdr:from>
    <xdr:to>
      <xdr:col>58</xdr:col>
      <xdr:colOff>47625</xdr:colOff>
      <xdr:row>187</xdr:row>
      <xdr:rowOff>9525</xdr:rowOff>
    </xdr:to>
    <xdr:sp macro="" textlink="">
      <xdr:nvSpPr>
        <xdr:cNvPr id="43209" name="AutoShape 174">
          <a:extLst>
            <a:ext uri="{FF2B5EF4-FFF2-40B4-BE49-F238E27FC236}">
              <a16:creationId xmlns:a16="http://schemas.microsoft.com/office/drawing/2014/main" id="{00000000-0008-0000-0200-0000C9A8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97757</xdr:colOff>
      <xdr:row>92</xdr:row>
      <xdr:rowOff>6016</xdr:rowOff>
    </xdr:from>
    <xdr:to>
      <xdr:col>54</xdr:col>
      <xdr:colOff>26069</xdr:colOff>
      <xdr:row>95</xdr:row>
      <xdr:rowOff>39605</xdr:rowOff>
    </xdr:to>
    <xdr:sp macro="" textlink="">
      <xdr:nvSpPr>
        <xdr:cNvPr id="10484" name="Oval 244">
          <a:extLst>
            <a:ext uri="{FF2B5EF4-FFF2-40B4-BE49-F238E27FC236}">
              <a16:creationId xmlns:a16="http://schemas.microsoft.com/office/drawing/2014/main" id="{00000000-0008-0000-0200-0000F4280000}"/>
            </a:ext>
          </a:extLst>
        </xdr:cNvPr>
        <xdr:cNvSpPr>
          <a:spLocks noChangeArrowheads="1"/>
        </xdr:cNvSpPr>
      </xdr:nvSpPr>
      <xdr:spPr bwMode="auto">
        <a:xfrm>
          <a:off x="5110915" y="12408569"/>
          <a:ext cx="329365" cy="334378"/>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50</xdr:col>
      <xdr:colOff>98759</xdr:colOff>
      <xdr:row>97</xdr:row>
      <xdr:rowOff>30080</xdr:rowOff>
    </xdr:from>
    <xdr:to>
      <xdr:col>54</xdr:col>
      <xdr:colOff>27071</xdr:colOff>
      <xdr:row>100</xdr:row>
      <xdr:rowOff>30080</xdr:rowOff>
    </xdr:to>
    <xdr:sp macro="" textlink="">
      <xdr:nvSpPr>
        <xdr:cNvPr id="10485" name="Oval 245">
          <a:extLst>
            <a:ext uri="{FF2B5EF4-FFF2-40B4-BE49-F238E27FC236}">
              <a16:creationId xmlns:a16="http://schemas.microsoft.com/office/drawing/2014/main" id="{00000000-0008-0000-0200-0000F5280000}"/>
            </a:ext>
          </a:extLst>
        </xdr:cNvPr>
        <xdr:cNvSpPr>
          <a:spLocks noChangeArrowheads="1"/>
        </xdr:cNvSpPr>
      </xdr:nvSpPr>
      <xdr:spPr bwMode="auto">
        <a:xfrm>
          <a:off x="5111917" y="12933948"/>
          <a:ext cx="329365" cy="3007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10488" name="Oval 248">
          <a:extLst>
            <a:ext uri="{FF2B5EF4-FFF2-40B4-BE49-F238E27FC236}">
              <a16:creationId xmlns:a16="http://schemas.microsoft.com/office/drawing/2014/main" id="{00000000-0008-0000-0200-0000F828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10489" name="Oval 249">
          <a:extLst>
            <a:ext uri="{FF2B5EF4-FFF2-40B4-BE49-F238E27FC236}">
              <a16:creationId xmlns:a16="http://schemas.microsoft.com/office/drawing/2014/main" id="{00000000-0008-0000-0200-0000F9280000}"/>
            </a:ext>
          </a:extLst>
        </xdr:cNvPr>
        <xdr:cNvSpPr>
          <a:spLocks noChangeArrowheads="1"/>
        </xdr:cNvSpPr>
      </xdr:nvSpPr>
      <xdr:spPr bwMode="auto">
        <a:xfrm>
          <a:off x="2762250" y="1302067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45</xdr:row>
      <xdr:rowOff>0</xdr:rowOff>
    </xdr:from>
    <xdr:to>
      <xdr:col>47</xdr:col>
      <xdr:colOff>67236</xdr:colOff>
      <xdr:row>51</xdr:row>
      <xdr:rowOff>85725</xdr:rowOff>
    </xdr:to>
    <xdr:sp macro="" textlink="">
      <xdr:nvSpPr>
        <xdr:cNvPr id="43217" name="AutoShape 253">
          <a:extLst>
            <a:ext uri="{FF2B5EF4-FFF2-40B4-BE49-F238E27FC236}">
              <a16:creationId xmlns:a16="http://schemas.microsoft.com/office/drawing/2014/main" id="{00000000-0008-0000-0200-0000D1A80000}"/>
            </a:ext>
          </a:extLst>
        </xdr:cNvPr>
        <xdr:cNvSpPr>
          <a:spLocks noChangeArrowheads="1"/>
        </xdr:cNvSpPr>
      </xdr:nvSpPr>
      <xdr:spPr bwMode="auto">
        <a:xfrm>
          <a:off x="230281" y="7776882"/>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3218" name="AutoShape 256">
          <a:extLst>
            <a:ext uri="{FF2B5EF4-FFF2-40B4-BE49-F238E27FC236}">
              <a16:creationId xmlns:a16="http://schemas.microsoft.com/office/drawing/2014/main" id="{00000000-0008-0000-0200-0000D2A80000}"/>
            </a:ext>
          </a:extLst>
        </xdr:cNvPr>
        <xdr:cNvSpPr>
          <a:spLocks noChangeArrowheads="1"/>
        </xdr:cNvSpPr>
      </xdr:nvSpPr>
      <xdr:spPr bwMode="auto">
        <a:xfrm>
          <a:off x="646215" y="13775500"/>
          <a:ext cx="5396099" cy="1178008"/>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56895</xdr:colOff>
      <xdr:row>133</xdr:row>
      <xdr:rowOff>9526</xdr:rowOff>
    </xdr:from>
    <xdr:to>
      <xdr:col>114</xdr:col>
      <xdr:colOff>28320</xdr:colOff>
      <xdr:row>139</xdr:row>
      <xdr:rowOff>1</xdr:rowOff>
    </xdr:to>
    <xdr:sp macro="" textlink="">
      <xdr:nvSpPr>
        <xdr:cNvPr id="43219" name="AutoShape 257">
          <a:extLst>
            <a:ext uri="{FF2B5EF4-FFF2-40B4-BE49-F238E27FC236}">
              <a16:creationId xmlns:a16="http://schemas.microsoft.com/office/drawing/2014/main" id="{00000000-0008-0000-0200-0000D3A80000}"/>
            </a:ext>
          </a:extLst>
        </xdr:cNvPr>
        <xdr:cNvSpPr>
          <a:spLocks noChangeArrowheads="1"/>
        </xdr:cNvSpPr>
      </xdr:nvSpPr>
      <xdr:spPr bwMode="auto">
        <a:xfrm>
          <a:off x="959263" y="16442658"/>
          <a:ext cx="10499057" cy="592054"/>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3220" name="AutoShape 258">
          <a:extLst>
            <a:ext uri="{FF2B5EF4-FFF2-40B4-BE49-F238E27FC236}">
              <a16:creationId xmlns:a16="http://schemas.microsoft.com/office/drawing/2014/main" id="{00000000-0008-0000-0200-0000D4A8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201</xdr:row>
      <xdr:rowOff>47625</xdr:rowOff>
    </xdr:from>
    <xdr:to>
      <xdr:col>112</xdr:col>
      <xdr:colOff>47625</xdr:colOff>
      <xdr:row>213</xdr:row>
      <xdr:rowOff>57150</xdr:rowOff>
    </xdr:to>
    <xdr:sp macro="" textlink="">
      <xdr:nvSpPr>
        <xdr:cNvPr id="43221" name="AutoShape 259">
          <a:extLst>
            <a:ext uri="{FF2B5EF4-FFF2-40B4-BE49-F238E27FC236}">
              <a16:creationId xmlns:a16="http://schemas.microsoft.com/office/drawing/2014/main" id="{00000000-0008-0000-0200-0000D5A8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140</xdr:row>
      <xdr:rowOff>114300</xdr:rowOff>
    </xdr:from>
    <xdr:to>
      <xdr:col>30</xdr:col>
      <xdr:colOff>0</xdr:colOff>
      <xdr:row>141</xdr:row>
      <xdr:rowOff>47625</xdr:rowOff>
    </xdr:to>
    <xdr:sp macro="" textlink="">
      <xdr:nvSpPr>
        <xdr:cNvPr id="43222" name="Oval 301">
          <a:extLst>
            <a:ext uri="{FF2B5EF4-FFF2-40B4-BE49-F238E27FC236}">
              <a16:creationId xmlns:a16="http://schemas.microsoft.com/office/drawing/2014/main" id="{00000000-0008-0000-0200-0000D6A80000}"/>
            </a:ext>
          </a:extLst>
        </xdr:cNvPr>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126</xdr:row>
      <xdr:rowOff>0</xdr:rowOff>
    </xdr:from>
    <xdr:to>
      <xdr:col>21</xdr:col>
      <xdr:colOff>68036</xdr:colOff>
      <xdr:row>127</xdr:row>
      <xdr:rowOff>68035</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238250" y="14995071"/>
          <a:ext cx="830036"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25348</xdr:colOff>
      <xdr:row>134</xdr:row>
      <xdr:rowOff>38256</xdr:rowOff>
    </xdr:from>
    <xdr:to>
      <xdr:col>85</xdr:col>
      <xdr:colOff>67685</xdr:colOff>
      <xdr:row>135</xdr:row>
      <xdr:rowOff>74296</xdr:rowOff>
    </xdr:to>
    <xdr:sp macro="" textlink="">
      <xdr:nvSpPr>
        <xdr:cNvPr id="43226" name="Oval 20">
          <a:extLst>
            <a:ext uri="{FF2B5EF4-FFF2-40B4-BE49-F238E27FC236}">
              <a16:creationId xmlns:a16="http://schemas.microsoft.com/office/drawing/2014/main" id="{00000000-0008-0000-0200-0000DAA80000}"/>
            </a:ext>
          </a:extLst>
        </xdr:cNvPr>
        <xdr:cNvSpPr>
          <a:spLocks noChangeArrowheads="1"/>
        </xdr:cNvSpPr>
      </xdr:nvSpPr>
      <xdr:spPr bwMode="auto">
        <a:xfrm>
          <a:off x="7960224" y="19862851"/>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6555441" y="14780559"/>
          <a:ext cx="1714500"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47625</xdr:colOff>
      <xdr:row>46</xdr:row>
      <xdr:rowOff>66676</xdr:rowOff>
    </xdr:from>
    <xdr:to>
      <xdr:col>78</xdr:col>
      <xdr:colOff>47625</xdr:colOff>
      <xdr:row>51</xdr:row>
      <xdr:rowOff>18015</xdr:rowOff>
    </xdr:to>
    <xdr:grpSp>
      <xdr:nvGrpSpPr>
        <xdr:cNvPr id="43231" name="グループ化 106">
          <a:extLst>
            <a:ext uri="{FF2B5EF4-FFF2-40B4-BE49-F238E27FC236}">
              <a16:creationId xmlns:a16="http://schemas.microsoft.com/office/drawing/2014/main" id="{00000000-0008-0000-0200-0000DFA80000}"/>
            </a:ext>
          </a:extLst>
        </xdr:cNvPr>
        <xdr:cNvGrpSpPr>
          <a:grpSpLocks/>
        </xdr:cNvGrpSpPr>
      </xdr:nvGrpSpPr>
      <xdr:grpSpPr bwMode="auto">
        <a:xfrm>
          <a:off x="7000875" y="7972426"/>
          <a:ext cx="476250" cy="427589"/>
          <a:chOff x="5200650" y="409576"/>
          <a:chExt cx="495300" cy="407029"/>
        </a:xfrm>
      </xdr:grpSpPr>
      <xdr:grpSp>
        <xdr:nvGrpSpPr>
          <xdr:cNvPr id="43580" name="グループ化 12">
            <a:extLst>
              <a:ext uri="{FF2B5EF4-FFF2-40B4-BE49-F238E27FC236}">
                <a16:creationId xmlns:a16="http://schemas.microsoft.com/office/drawing/2014/main" id="{00000000-0008-0000-0200-00003CAA0000}"/>
              </a:ext>
            </a:extLst>
          </xdr:cNvPr>
          <xdr:cNvGrpSpPr>
            <a:grpSpLocks/>
          </xdr:cNvGrpSpPr>
        </xdr:nvGrpSpPr>
        <xdr:grpSpPr bwMode="auto">
          <a:xfrm>
            <a:off x="5310517" y="409576"/>
            <a:ext cx="265660" cy="407029"/>
            <a:chOff x="6558292" y="323851"/>
            <a:chExt cx="265660" cy="407029"/>
          </a:xfrm>
        </xdr:grpSpPr>
        <xdr:sp macro="" textlink="">
          <xdr:nvSpPr>
            <xdr:cNvPr id="112" name="テキスト ボックス 111">
              <a:extLst>
                <a:ext uri="{FF2B5EF4-FFF2-40B4-BE49-F238E27FC236}">
                  <a16:creationId xmlns:a16="http://schemas.microsoft.com/office/drawing/2014/main" id="{00000000-0008-0000-0200-000070000000}"/>
                </a:ext>
              </a:extLst>
            </xdr:cNvPr>
            <xdr:cNvSpPr txBox="1"/>
          </xdr:nvSpPr>
          <xdr:spPr>
            <a:xfrm rot="5400000">
              <a:off x="6641094" y="259059"/>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rot="16200000">
              <a:off x="6623084" y="548022"/>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81" name="グループ化 13">
            <a:extLst>
              <a:ext uri="{FF2B5EF4-FFF2-40B4-BE49-F238E27FC236}">
                <a16:creationId xmlns:a16="http://schemas.microsoft.com/office/drawing/2014/main" id="{00000000-0008-0000-0200-00003DAA0000}"/>
              </a:ext>
            </a:extLst>
          </xdr:cNvPr>
          <xdr:cNvGrpSpPr>
            <a:grpSpLocks/>
          </xdr:cNvGrpSpPr>
        </xdr:nvGrpSpPr>
        <xdr:grpSpPr bwMode="auto">
          <a:xfrm>
            <a:off x="5200650" y="457200"/>
            <a:ext cx="495300" cy="342900"/>
            <a:chOff x="5638800" y="295275"/>
            <a:chExt cx="495300" cy="342900"/>
          </a:xfrm>
        </xdr:grpSpPr>
        <xdr:sp macro="" textlink="">
          <xdr:nvSpPr>
            <xdr:cNvPr id="110" name="テキスト ボックス 109">
              <a:extLst>
                <a:ext uri="{FF2B5EF4-FFF2-40B4-BE49-F238E27FC236}">
                  <a16:creationId xmlns:a16="http://schemas.microsoft.com/office/drawing/2014/main" id="{00000000-0008-0000-0200-00006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1" name="テキスト ボックス 110">
              <a:extLst>
                <a:ext uri="{FF2B5EF4-FFF2-40B4-BE49-F238E27FC236}">
                  <a16:creationId xmlns:a16="http://schemas.microsoft.com/office/drawing/2014/main" id="{00000000-0008-0000-0200-00006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3232" name="グループ化 114">
          <a:extLst>
            <a:ext uri="{FF2B5EF4-FFF2-40B4-BE49-F238E27FC236}">
              <a16:creationId xmlns:a16="http://schemas.microsoft.com/office/drawing/2014/main" id="{00000000-0008-0000-0200-0000E0A80000}"/>
            </a:ext>
          </a:extLst>
        </xdr:cNvPr>
        <xdr:cNvGrpSpPr>
          <a:grpSpLocks/>
        </xdr:cNvGrpSpPr>
      </xdr:nvGrpSpPr>
      <xdr:grpSpPr bwMode="auto">
        <a:xfrm>
          <a:off x="4438650" y="9277350"/>
          <a:ext cx="495300" cy="409575"/>
          <a:chOff x="5200650" y="409575"/>
          <a:chExt cx="495300" cy="390525"/>
        </a:xfrm>
      </xdr:grpSpPr>
      <xdr:grpSp>
        <xdr:nvGrpSpPr>
          <xdr:cNvPr id="43574" name="グループ化 12">
            <a:extLst>
              <a:ext uri="{FF2B5EF4-FFF2-40B4-BE49-F238E27FC236}">
                <a16:creationId xmlns:a16="http://schemas.microsoft.com/office/drawing/2014/main" id="{00000000-0008-0000-0200-000036AA0000}"/>
              </a:ext>
            </a:extLst>
          </xdr:cNvPr>
          <xdr:cNvGrpSpPr>
            <a:grpSpLocks/>
          </xdr:cNvGrpSpPr>
        </xdr:nvGrpSpPr>
        <xdr:grpSpPr bwMode="auto">
          <a:xfrm>
            <a:off x="5324475" y="409575"/>
            <a:ext cx="247650" cy="390525"/>
            <a:chOff x="6572250" y="323850"/>
            <a:chExt cx="247650" cy="390525"/>
          </a:xfrm>
        </xdr:grpSpPr>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75" name="グループ化 13">
            <a:extLst>
              <a:ext uri="{FF2B5EF4-FFF2-40B4-BE49-F238E27FC236}">
                <a16:creationId xmlns:a16="http://schemas.microsoft.com/office/drawing/2014/main" id="{00000000-0008-0000-0200-000037AA0000}"/>
              </a:ext>
            </a:extLst>
          </xdr:cNvPr>
          <xdr:cNvGrpSpPr>
            <a:grpSpLocks/>
          </xdr:cNvGrpSpPr>
        </xdr:nvGrpSpPr>
        <xdr:grpSpPr bwMode="auto">
          <a:xfrm>
            <a:off x="5200650" y="457200"/>
            <a:ext cx="495300" cy="342900"/>
            <a:chOff x="5638800" y="295275"/>
            <a:chExt cx="495300" cy="342900"/>
          </a:xfrm>
        </xdr:grpSpPr>
        <xdr:sp macro="" textlink="">
          <xdr:nvSpPr>
            <xdr:cNvPr id="118" name="テキスト ボックス 117">
              <a:extLst>
                <a:ext uri="{FF2B5EF4-FFF2-40B4-BE49-F238E27FC236}">
                  <a16:creationId xmlns:a16="http://schemas.microsoft.com/office/drawing/2014/main" id="{00000000-0008-0000-0200-00007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875</xdr:rowOff>
    </xdr:to>
    <xdr:grpSp>
      <xdr:nvGrpSpPr>
        <xdr:cNvPr id="43233" name="グループ化 137">
          <a:extLst>
            <a:ext uri="{FF2B5EF4-FFF2-40B4-BE49-F238E27FC236}">
              <a16:creationId xmlns:a16="http://schemas.microsoft.com/office/drawing/2014/main" id="{00000000-0008-0000-0200-0000E1A80000}"/>
            </a:ext>
          </a:extLst>
        </xdr:cNvPr>
        <xdr:cNvGrpSpPr>
          <a:grpSpLocks/>
        </xdr:cNvGrpSpPr>
      </xdr:nvGrpSpPr>
      <xdr:grpSpPr bwMode="auto">
        <a:xfrm>
          <a:off x="4143375" y="7972425"/>
          <a:ext cx="476250" cy="410450"/>
          <a:chOff x="5200650" y="409575"/>
          <a:chExt cx="495313" cy="390525"/>
        </a:xfrm>
      </xdr:grpSpPr>
      <xdr:grpSp>
        <xdr:nvGrpSpPr>
          <xdr:cNvPr id="43568" name="グループ化 12">
            <a:extLst>
              <a:ext uri="{FF2B5EF4-FFF2-40B4-BE49-F238E27FC236}">
                <a16:creationId xmlns:a16="http://schemas.microsoft.com/office/drawing/2014/main" id="{00000000-0008-0000-0200-000030AA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200-000090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69" name="グループ化 13">
            <a:extLst>
              <a:ext uri="{FF2B5EF4-FFF2-40B4-BE49-F238E27FC236}">
                <a16:creationId xmlns:a16="http://schemas.microsoft.com/office/drawing/2014/main" id="{00000000-0008-0000-0200-000031AA0000}"/>
              </a:ext>
            </a:extLst>
          </xdr:cNvPr>
          <xdr:cNvGrpSpPr>
            <a:grpSpLocks/>
          </xdr:cNvGrpSpPr>
        </xdr:nvGrpSpPr>
        <xdr:grpSpPr bwMode="auto">
          <a:xfrm>
            <a:off x="5200650" y="457200"/>
            <a:ext cx="495313" cy="342900"/>
            <a:chOff x="5638800" y="295275"/>
            <a:chExt cx="495313" cy="342900"/>
          </a:xfrm>
        </xdr:grpSpPr>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875</xdr:rowOff>
    </xdr:to>
    <xdr:grpSp>
      <xdr:nvGrpSpPr>
        <xdr:cNvPr id="43235" name="グループ化 160">
          <a:extLst>
            <a:ext uri="{FF2B5EF4-FFF2-40B4-BE49-F238E27FC236}">
              <a16:creationId xmlns:a16="http://schemas.microsoft.com/office/drawing/2014/main" id="{00000000-0008-0000-0200-0000E3A80000}"/>
            </a:ext>
          </a:extLst>
        </xdr:cNvPr>
        <xdr:cNvGrpSpPr>
          <a:grpSpLocks/>
        </xdr:cNvGrpSpPr>
      </xdr:nvGrpSpPr>
      <xdr:grpSpPr bwMode="auto">
        <a:xfrm>
          <a:off x="6419850" y="7972425"/>
          <a:ext cx="485775" cy="410450"/>
          <a:chOff x="5200650" y="409575"/>
          <a:chExt cx="495300" cy="390525"/>
        </a:xfrm>
      </xdr:grpSpPr>
      <xdr:grpSp>
        <xdr:nvGrpSpPr>
          <xdr:cNvPr id="43556" name="グループ化 12">
            <a:extLst>
              <a:ext uri="{FF2B5EF4-FFF2-40B4-BE49-F238E27FC236}">
                <a16:creationId xmlns:a16="http://schemas.microsoft.com/office/drawing/2014/main" id="{00000000-0008-0000-0200-000024AA0000}"/>
              </a:ext>
            </a:extLst>
          </xdr:cNvPr>
          <xdr:cNvGrpSpPr>
            <a:grpSpLocks/>
          </xdr:cNvGrpSpPr>
        </xdr:nvGrpSpPr>
        <xdr:grpSpPr bwMode="auto">
          <a:xfrm>
            <a:off x="5324475" y="409575"/>
            <a:ext cx="247650" cy="390525"/>
            <a:chOff x="6572250" y="323850"/>
            <a:chExt cx="247650" cy="390525"/>
          </a:xfrm>
        </xdr:grpSpPr>
        <xdr:sp macro="" textlink="">
          <xdr:nvSpPr>
            <xdr:cNvPr id="166" name="テキスト ボックス 165">
              <a:extLst>
                <a:ext uri="{FF2B5EF4-FFF2-40B4-BE49-F238E27FC236}">
                  <a16:creationId xmlns:a16="http://schemas.microsoft.com/office/drawing/2014/main" id="{00000000-0008-0000-0200-0000A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7" name="テキスト ボックス 166">
              <a:extLst>
                <a:ext uri="{FF2B5EF4-FFF2-40B4-BE49-F238E27FC236}">
                  <a16:creationId xmlns:a16="http://schemas.microsoft.com/office/drawing/2014/main" id="{00000000-0008-0000-0200-0000A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7" name="グループ化 13">
            <a:extLst>
              <a:ext uri="{FF2B5EF4-FFF2-40B4-BE49-F238E27FC236}">
                <a16:creationId xmlns:a16="http://schemas.microsoft.com/office/drawing/2014/main" id="{00000000-0008-0000-0200-000025AA0000}"/>
              </a:ext>
            </a:extLst>
          </xdr:cNvPr>
          <xdr:cNvGrpSpPr>
            <a:grpSpLocks/>
          </xdr:cNvGrpSpPr>
        </xdr:nvGrpSpPr>
        <xdr:grpSpPr bwMode="auto">
          <a:xfrm>
            <a:off x="5200650" y="457200"/>
            <a:ext cx="495300" cy="342900"/>
            <a:chOff x="5638800" y="295275"/>
            <a:chExt cx="495300" cy="342900"/>
          </a:xfrm>
        </xdr:grpSpPr>
        <xdr:sp macro="" textlink="">
          <xdr:nvSpPr>
            <xdr:cNvPr id="164" name="テキスト ボックス 163">
              <a:extLst>
                <a:ext uri="{FF2B5EF4-FFF2-40B4-BE49-F238E27FC236}">
                  <a16:creationId xmlns:a16="http://schemas.microsoft.com/office/drawing/2014/main" id="{00000000-0008-0000-0200-0000A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5" name="テキスト ボックス 164">
              <a:extLst>
                <a:ext uri="{FF2B5EF4-FFF2-40B4-BE49-F238E27FC236}">
                  <a16:creationId xmlns:a16="http://schemas.microsoft.com/office/drawing/2014/main" id="{00000000-0008-0000-0200-0000A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3236" name="グループ化 168">
          <a:extLst>
            <a:ext uri="{FF2B5EF4-FFF2-40B4-BE49-F238E27FC236}">
              <a16:creationId xmlns:a16="http://schemas.microsoft.com/office/drawing/2014/main" id="{00000000-0008-0000-0200-0000E4A80000}"/>
            </a:ext>
          </a:extLst>
        </xdr:cNvPr>
        <xdr:cNvGrpSpPr>
          <a:grpSpLocks/>
        </xdr:cNvGrpSpPr>
      </xdr:nvGrpSpPr>
      <xdr:grpSpPr bwMode="auto">
        <a:xfrm>
          <a:off x="4143375" y="5962650"/>
          <a:ext cx="485775" cy="400050"/>
          <a:chOff x="5200650" y="409575"/>
          <a:chExt cx="495300" cy="390525"/>
        </a:xfrm>
      </xdr:grpSpPr>
      <xdr:grpSp>
        <xdr:nvGrpSpPr>
          <xdr:cNvPr id="43550" name="グループ化 12">
            <a:extLst>
              <a:ext uri="{FF2B5EF4-FFF2-40B4-BE49-F238E27FC236}">
                <a16:creationId xmlns:a16="http://schemas.microsoft.com/office/drawing/2014/main" id="{00000000-0008-0000-0200-00001EAA0000}"/>
              </a:ext>
            </a:extLst>
          </xdr:cNvPr>
          <xdr:cNvGrpSpPr>
            <a:grpSpLocks/>
          </xdr:cNvGrpSpPr>
        </xdr:nvGrpSpPr>
        <xdr:grpSpPr bwMode="auto">
          <a:xfrm>
            <a:off x="5324475" y="409575"/>
            <a:ext cx="247650" cy="390525"/>
            <a:chOff x="6572250" y="323850"/>
            <a:chExt cx="247650" cy="390525"/>
          </a:xfrm>
        </xdr:grpSpPr>
        <xdr:sp macro="" textlink="">
          <xdr:nvSpPr>
            <xdr:cNvPr id="174" name="テキスト ボックス 173">
              <a:extLst>
                <a:ext uri="{FF2B5EF4-FFF2-40B4-BE49-F238E27FC236}">
                  <a16:creationId xmlns:a16="http://schemas.microsoft.com/office/drawing/2014/main" id="{00000000-0008-0000-0200-0000A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5" name="テキスト ボックス 174">
              <a:extLst>
                <a:ext uri="{FF2B5EF4-FFF2-40B4-BE49-F238E27FC236}">
                  <a16:creationId xmlns:a16="http://schemas.microsoft.com/office/drawing/2014/main" id="{00000000-0008-0000-0200-0000A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1" name="グループ化 13">
            <a:extLst>
              <a:ext uri="{FF2B5EF4-FFF2-40B4-BE49-F238E27FC236}">
                <a16:creationId xmlns:a16="http://schemas.microsoft.com/office/drawing/2014/main" id="{00000000-0008-0000-0200-00001FAA0000}"/>
              </a:ext>
            </a:extLst>
          </xdr:cNvPr>
          <xdr:cNvGrpSpPr>
            <a:grpSpLocks/>
          </xdr:cNvGrpSpPr>
        </xdr:nvGrpSpPr>
        <xdr:grpSpPr bwMode="auto">
          <a:xfrm>
            <a:off x="5200650" y="457200"/>
            <a:ext cx="495300" cy="342900"/>
            <a:chOff x="5638800" y="295275"/>
            <a:chExt cx="495300" cy="342900"/>
          </a:xfrm>
        </xdr:grpSpPr>
        <xdr:sp macro="" textlink="">
          <xdr:nvSpPr>
            <xdr:cNvPr id="172" name="テキスト ボックス 171">
              <a:extLst>
                <a:ext uri="{FF2B5EF4-FFF2-40B4-BE49-F238E27FC236}">
                  <a16:creationId xmlns:a16="http://schemas.microsoft.com/office/drawing/2014/main" id="{00000000-0008-0000-0200-0000A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3" name="テキスト ボックス 172">
              <a:extLst>
                <a:ext uri="{FF2B5EF4-FFF2-40B4-BE49-F238E27FC236}">
                  <a16:creationId xmlns:a16="http://schemas.microsoft.com/office/drawing/2014/main" id="{00000000-0008-0000-0200-0000A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3237" name="グループ化 176">
          <a:extLst>
            <a:ext uri="{FF2B5EF4-FFF2-40B4-BE49-F238E27FC236}">
              <a16:creationId xmlns:a16="http://schemas.microsoft.com/office/drawing/2014/main" id="{00000000-0008-0000-0200-0000E5A80000}"/>
            </a:ext>
          </a:extLst>
        </xdr:cNvPr>
        <xdr:cNvGrpSpPr>
          <a:grpSpLocks/>
        </xdr:cNvGrpSpPr>
      </xdr:nvGrpSpPr>
      <xdr:grpSpPr bwMode="auto">
        <a:xfrm>
          <a:off x="3286125" y="7458075"/>
          <a:ext cx="485775" cy="409575"/>
          <a:chOff x="5200650" y="409575"/>
          <a:chExt cx="495300" cy="390525"/>
        </a:xfrm>
      </xdr:grpSpPr>
      <xdr:grpSp>
        <xdr:nvGrpSpPr>
          <xdr:cNvPr id="43544" name="グループ化 12">
            <a:extLst>
              <a:ext uri="{FF2B5EF4-FFF2-40B4-BE49-F238E27FC236}">
                <a16:creationId xmlns:a16="http://schemas.microsoft.com/office/drawing/2014/main" id="{00000000-0008-0000-0200-000018AA0000}"/>
              </a:ext>
            </a:extLst>
          </xdr:cNvPr>
          <xdr:cNvGrpSpPr>
            <a:grpSpLocks/>
          </xdr:cNvGrpSpPr>
        </xdr:nvGrpSpPr>
        <xdr:grpSpPr bwMode="auto">
          <a:xfrm>
            <a:off x="5324475" y="409575"/>
            <a:ext cx="247650" cy="390525"/>
            <a:chOff x="6572250" y="323850"/>
            <a:chExt cx="247650" cy="390525"/>
          </a:xfrm>
        </xdr:grpSpPr>
        <xdr:sp macro="" textlink="">
          <xdr:nvSpPr>
            <xdr:cNvPr id="182" name="テキスト ボックス 181">
              <a:extLst>
                <a:ext uri="{FF2B5EF4-FFF2-40B4-BE49-F238E27FC236}">
                  <a16:creationId xmlns:a16="http://schemas.microsoft.com/office/drawing/2014/main" id="{00000000-0008-0000-0200-0000B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3" name="テキスト ボックス 182">
              <a:extLst>
                <a:ext uri="{FF2B5EF4-FFF2-40B4-BE49-F238E27FC236}">
                  <a16:creationId xmlns:a16="http://schemas.microsoft.com/office/drawing/2014/main" id="{00000000-0008-0000-0200-0000B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45" name="グループ化 13">
            <a:extLst>
              <a:ext uri="{FF2B5EF4-FFF2-40B4-BE49-F238E27FC236}">
                <a16:creationId xmlns:a16="http://schemas.microsoft.com/office/drawing/2014/main" id="{00000000-0008-0000-0200-000019AA0000}"/>
              </a:ext>
            </a:extLst>
          </xdr:cNvPr>
          <xdr:cNvGrpSpPr>
            <a:grpSpLocks/>
          </xdr:cNvGrpSpPr>
        </xdr:nvGrpSpPr>
        <xdr:grpSpPr bwMode="auto">
          <a:xfrm>
            <a:off x="5200650" y="457200"/>
            <a:ext cx="495300" cy="342900"/>
            <a:chOff x="5638800" y="295275"/>
            <a:chExt cx="495300" cy="342900"/>
          </a:xfrm>
        </xdr:grpSpPr>
        <xdr:sp macro="" textlink="">
          <xdr:nvSpPr>
            <xdr:cNvPr id="180" name="テキスト ボックス 179">
              <a:extLst>
                <a:ext uri="{FF2B5EF4-FFF2-40B4-BE49-F238E27FC236}">
                  <a16:creationId xmlns:a16="http://schemas.microsoft.com/office/drawing/2014/main" id="{00000000-0008-0000-0200-0000B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1" name="テキスト ボックス 180">
              <a:extLst>
                <a:ext uri="{FF2B5EF4-FFF2-40B4-BE49-F238E27FC236}">
                  <a16:creationId xmlns:a16="http://schemas.microsoft.com/office/drawing/2014/main" id="{00000000-0008-0000-0200-0000B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3238" name="グループ化 186">
          <a:extLst>
            <a:ext uri="{FF2B5EF4-FFF2-40B4-BE49-F238E27FC236}">
              <a16:creationId xmlns:a16="http://schemas.microsoft.com/office/drawing/2014/main" id="{00000000-0008-0000-0200-0000E6A80000}"/>
            </a:ext>
          </a:extLst>
        </xdr:cNvPr>
        <xdr:cNvGrpSpPr>
          <a:grpSpLocks/>
        </xdr:cNvGrpSpPr>
      </xdr:nvGrpSpPr>
      <xdr:grpSpPr bwMode="auto">
        <a:xfrm>
          <a:off x="6419850" y="7458075"/>
          <a:ext cx="485775" cy="400050"/>
          <a:chOff x="5200650" y="409575"/>
          <a:chExt cx="495300" cy="390525"/>
        </a:xfrm>
      </xdr:grpSpPr>
      <xdr:grpSp>
        <xdr:nvGrpSpPr>
          <xdr:cNvPr id="43538" name="グループ化 12">
            <a:extLst>
              <a:ext uri="{FF2B5EF4-FFF2-40B4-BE49-F238E27FC236}">
                <a16:creationId xmlns:a16="http://schemas.microsoft.com/office/drawing/2014/main" id="{00000000-0008-0000-0200-000012AA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200-0000C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200-0000C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9" name="グループ化 13">
            <a:extLst>
              <a:ext uri="{FF2B5EF4-FFF2-40B4-BE49-F238E27FC236}">
                <a16:creationId xmlns:a16="http://schemas.microsoft.com/office/drawing/2014/main" id="{00000000-0008-0000-0200-000013AA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2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2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3239" name="グループ化 193">
          <a:extLst>
            <a:ext uri="{FF2B5EF4-FFF2-40B4-BE49-F238E27FC236}">
              <a16:creationId xmlns:a16="http://schemas.microsoft.com/office/drawing/2014/main" id="{00000000-0008-0000-0200-0000E7A80000}"/>
            </a:ext>
          </a:extLst>
        </xdr:cNvPr>
        <xdr:cNvGrpSpPr>
          <a:grpSpLocks/>
        </xdr:cNvGrpSpPr>
      </xdr:nvGrpSpPr>
      <xdr:grpSpPr bwMode="auto">
        <a:xfrm>
          <a:off x="6991350" y="7448550"/>
          <a:ext cx="485775" cy="409575"/>
          <a:chOff x="5200650" y="409575"/>
          <a:chExt cx="495300" cy="390525"/>
        </a:xfrm>
      </xdr:grpSpPr>
      <xdr:grpSp>
        <xdr:nvGrpSpPr>
          <xdr:cNvPr id="43532" name="グループ化 12">
            <a:extLst>
              <a:ext uri="{FF2B5EF4-FFF2-40B4-BE49-F238E27FC236}">
                <a16:creationId xmlns:a16="http://schemas.microsoft.com/office/drawing/2014/main" id="{00000000-0008-0000-0200-00000CAA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200-0000C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200-0000C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3" name="グループ化 13">
            <a:extLst>
              <a:ext uri="{FF2B5EF4-FFF2-40B4-BE49-F238E27FC236}">
                <a16:creationId xmlns:a16="http://schemas.microsoft.com/office/drawing/2014/main" id="{00000000-0008-0000-0200-00000DAA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200-0000C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200-0000C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3240" name="グループ化 201">
          <a:extLst>
            <a:ext uri="{FF2B5EF4-FFF2-40B4-BE49-F238E27FC236}">
              <a16:creationId xmlns:a16="http://schemas.microsoft.com/office/drawing/2014/main" id="{00000000-0008-0000-0200-0000E8A80000}"/>
            </a:ext>
          </a:extLst>
        </xdr:cNvPr>
        <xdr:cNvGrpSpPr>
          <a:grpSpLocks/>
        </xdr:cNvGrpSpPr>
      </xdr:nvGrpSpPr>
      <xdr:grpSpPr bwMode="auto">
        <a:xfrm>
          <a:off x="2133600" y="7972425"/>
          <a:ext cx="476250" cy="400050"/>
          <a:chOff x="5200650" y="409575"/>
          <a:chExt cx="495313" cy="390525"/>
        </a:xfrm>
      </xdr:grpSpPr>
      <xdr:grpSp>
        <xdr:nvGrpSpPr>
          <xdr:cNvPr id="43526" name="グループ化 12">
            <a:extLst>
              <a:ext uri="{FF2B5EF4-FFF2-40B4-BE49-F238E27FC236}">
                <a16:creationId xmlns:a16="http://schemas.microsoft.com/office/drawing/2014/main" id="{00000000-0008-0000-0200-000006AA0000}"/>
              </a:ext>
            </a:extLst>
          </xdr:cNvPr>
          <xdr:cNvGrpSpPr>
            <a:grpSpLocks/>
          </xdr:cNvGrpSpPr>
        </xdr:nvGrpSpPr>
        <xdr:grpSpPr bwMode="auto">
          <a:xfrm>
            <a:off x="5324475" y="409575"/>
            <a:ext cx="247650" cy="390525"/>
            <a:chOff x="6572250" y="323850"/>
            <a:chExt cx="247650" cy="390525"/>
          </a:xfrm>
        </xdr:grpSpPr>
        <xdr:sp macro="" textlink="">
          <xdr:nvSpPr>
            <xdr:cNvPr id="207" name="テキスト ボックス 206">
              <a:extLst>
                <a:ext uri="{FF2B5EF4-FFF2-40B4-BE49-F238E27FC236}">
                  <a16:creationId xmlns:a16="http://schemas.microsoft.com/office/drawing/2014/main" id="{00000000-0008-0000-0200-0000CF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8" name="テキスト ボックス 207">
              <a:extLst>
                <a:ext uri="{FF2B5EF4-FFF2-40B4-BE49-F238E27FC236}">
                  <a16:creationId xmlns:a16="http://schemas.microsoft.com/office/drawing/2014/main" id="{00000000-0008-0000-0200-0000D0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7" name="グループ化 13">
            <a:extLst>
              <a:ext uri="{FF2B5EF4-FFF2-40B4-BE49-F238E27FC236}">
                <a16:creationId xmlns:a16="http://schemas.microsoft.com/office/drawing/2014/main" id="{00000000-0008-0000-0200-000007AA0000}"/>
              </a:ext>
            </a:extLst>
          </xdr:cNvPr>
          <xdr:cNvGrpSpPr>
            <a:grpSpLocks/>
          </xdr:cNvGrpSpPr>
        </xdr:nvGrpSpPr>
        <xdr:grpSpPr bwMode="auto">
          <a:xfrm>
            <a:off x="5200650" y="457200"/>
            <a:ext cx="495313" cy="342900"/>
            <a:chOff x="5638800" y="295275"/>
            <a:chExt cx="495313" cy="342900"/>
          </a:xfrm>
        </xdr:grpSpPr>
        <xdr:sp macro="" textlink="">
          <xdr:nvSpPr>
            <xdr:cNvPr id="205" name="テキスト ボックス 204">
              <a:extLst>
                <a:ext uri="{FF2B5EF4-FFF2-40B4-BE49-F238E27FC236}">
                  <a16:creationId xmlns:a16="http://schemas.microsoft.com/office/drawing/2014/main" id="{00000000-0008-0000-0200-0000CD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6" name="テキスト ボックス 205">
              <a:extLst>
                <a:ext uri="{FF2B5EF4-FFF2-40B4-BE49-F238E27FC236}">
                  <a16:creationId xmlns:a16="http://schemas.microsoft.com/office/drawing/2014/main" id="{00000000-0008-0000-0200-0000CE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3241" name="グループ化 210">
          <a:extLst>
            <a:ext uri="{FF2B5EF4-FFF2-40B4-BE49-F238E27FC236}">
              <a16:creationId xmlns:a16="http://schemas.microsoft.com/office/drawing/2014/main" id="{00000000-0008-0000-0200-0000E9A80000}"/>
            </a:ext>
          </a:extLst>
        </xdr:cNvPr>
        <xdr:cNvGrpSpPr>
          <a:grpSpLocks/>
        </xdr:cNvGrpSpPr>
      </xdr:nvGrpSpPr>
      <xdr:grpSpPr bwMode="auto">
        <a:xfrm>
          <a:off x="9582150" y="9267825"/>
          <a:ext cx="495300" cy="409575"/>
          <a:chOff x="5200650" y="409575"/>
          <a:chExt cx="495300" cy="390525"/>
        </a:xfrm>
      </xdr:grpSpPr>
      <xdr:grpSp>
        <xdr:nvGrpSpPr>
          <xdr:cNvPr id="43520" name="グループ化 12">
            <a:extLst>
              <a:ext uri="{FF2B5EF4-FFF2-40B4-BE49-F238E27FC236}">
                <a16:creationId xmlns:a16="http://schemas.microsoft.com/office/drawing/2014/main" id="{00000000-0008-0000-0200-000000AA0000}"/>
              </a:ext>
            </a:extLst>
          </xdr:cNvPr>
          <xdr:cNvGrpSpPr>
            <a:grpSpLocks/>
          </xdr:cNvGrpSpPr>
        </xdr:nvGrpSpPr>
        <xdr:grpSpPr bwMode="auto">
          <a:xfrm>
            <a:off x="5324475" y="409575"/>
            <a:ext cx="247650" cy="390525"/>
            <a:chOff x="6572250" y="323850"/>
            <a:chExt cx="247650" cy="390525"/>
          </a:xfrm>
        </xdr:grpSpPr>
        <xdr:sp macro="" textlink="">
          <xdr:nvSpPr>
            <xdr:cNvPr id="216" name="テキスト ボックス 215">
              <a:extLst>
                <a:ext uri="{FF2B5EF4-FFF2-40B4-BE49-F238E27FC236}">
                  <a16:creationId xmlns:a16="http://schemas.microsoft.com/office/drawing/2014/main" id="{00000000-0008-0000-0200-0000D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7" name="テキスト ボックス 216">
              <a:extLst>
                <a:ext uri="{FF2B5EF4-FFF2-40B4-BE49-F238E27FC236}">
                  <a16:creationId xmlns:a16="http://schemas.microsoft.com/office/drawing/2014/main" id="{00000000-0008-0000-0200-0000D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1" name="グループ化 13">
            <a:extLst>
              <a:ext uri="{FF2B5EF4-FFF2-40B4-BE49-F238E27FC236}">
                <a16:creationId xmlns:a16="http://schemas.microsoft.com/office/drawing/2014/main" id="{00000000-0008-0000-0200-000001AA0000}"/>
              </a:ext>
            </a:extLst>
          </xdr:cNvPr>
          <xdr:cNvGrpSpPr>
            <a:grpSpLocks/>
          </xdr:cNvGrpSpPr>
        </xdr:nvGrpSpPr>
        <xdr:grpSpPr bwMode="auto">
          <a:xfrm>
            <a:off x="5200650" y="457200"/>
            <a:ext cx="495300" cy="342900"/>
            <a:chOff x="5638800" y="295275"/>
            <a:chExt cx="495300" cy="342900"/>
          </a:xfrm>
        </xdr:grpSpPr>
        <xdr:sp macro="" textlink="">
          <xdr:nvSpPr>
            <xdr:cNvPr id="214" name="テキスト ボックス 213">
              <a:extLst>
                <a:ext uri="{FF2B5EF4-FFF2-40B4-BE49-F238E27FC236}">
                  <a16:creationId xmlns:a16="http://schemas.microsoft.com/office/drawing/2014/main" id="{00000000-0008-0000-0200-0000D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5" name="テキスト ボックス 214">
              <a:extLst>
                <a:ext uri="{FF2B5EF4-FFF2-40B4-BE49-F238E27FC236}">
                  <a16:creationId xmlns:a16="http://schemas.microsoft.com/office/drawing/2014/main" id="{00000000-0008-0000-0200-0000D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3242" name="グループ化 223">
          <a:extLst>
            <a:ext uri="{FF2B5EF4-FFF2-40B4-BE49-F238E27FC236}">
              <a16:creationId xmlns:a16="http://schemas.microsoft.com/office/drawing/2014/main" id="{00000000-0008-0000-0200-0000EAA80000}"/>
            </a:ext>
          </a:extLst>
        </xdr:cNvPr>
        <xdr:cNvGrpSpPr>
          <a:grpSpLocks/>
        </xdr:cNvGrpSpPr>
      </xdr:nvGrpSpPr>
      <xdr:grpSpPr bwMode="auto">
        <a:xfrm>
          <a:off x="4448175" y="9810750"/>
          <a:ext cx="495300" cy="400050"/>
          <a:chOff x="5200650" y="409575"/>
          <a:chExt cx="495300" cy="390525"/>
        </a:xfrm>
      </xdr:grpSpPr>
      <xdr:grpSp>
        <xdr:nvGrpSpPr>
          <xdr:cNvPr id="43514" name="グループ化 12">
            <a:extLst>
              <a:ext uri="{FF2B5EF4-FFF2-40B4-BE49-F238E27FC236}">
                <a16:creationId xmlns:a16="http://schemas.microsoft.com/office/drawing/2014/main" id="{00000000-0008-0000-0200-0000FAA90000}"/>
              </a:ext>
            </a:extLst>
          </xdr:cNvPr>
          <xdr:cNvGrpSpPr>
            <a:grpSpLocks/>
          </xdr:cNvGrpSpPr>
        </xdr:nvGrpSpPr>
        <xdr:grpSpPr bwMode="auto">
          <a:xfrm>
            <a:off x="5324475" y="409575"/>
            <a:ext cx="247650" cy="390525"/>
            <a:chOff x="6572250" y="323850"/>
            <a:chExt cx="247650" cy="390525"/>
          </a:xfrm>
        </xdr:grpSpPr>
        <xdr:sp macro="" textlink="">
          <xdr:nvSpPr>
            <xdr:cNvPr id="229" name="テキスト ボックス 228">
              <a:extLst>
                <a:ext uri="{FF2B5EF4-FFF2-40B4-BE49-F238E27FC236}">
                  <a16:creationId xmlns:a16="http://schemas.microsoft.com/office/drawing/2014/main" id="{00000000-0008-0000-0200-0000E5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0" name="テキスト ボックス 229">
              <a:extLst>
                <a:ext uri="{FF2B5EF4-FFF2-40B4-BE49-F238E27FC236}">
                  <a16:creationId xmlns:a16="http://schemas.microsoft.com/office/drawing/2014/main" id="{00000000-0008-0000-0200-0000E6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15" name="グループ化 13">
            <a:extLst>
              <a:ext uri="{FF2B5EF4-FFF2-40B4-BE49-F238E27FC236}">
                <a16:creationId xmlns:a16="http://schemas.microsoft.com/office/drawing/2014/main" id="{00000000-0008-0000-0200-0000FBA90000}"/>
              </a:ext>
            </a:extLst>
          </xdr:cNvPr>
          <xdr:cNvGrpSpPr>
            <a:grpSpLocks/>
          </xdr:cNvGrpSpPr>
        </xdr:nvGrpSpPr>
        <xdr:grpSpPr bwMode="auto">
          <a:xfrm>
            <a:off x="5200650" y="457200"/>
            <a:ext cx="495300" cy="342900"/>
            <a:chOff x="5638800" y="295275"/>
            <a:chExt cx="495300" cy="342900"/>
          </a:xfrm>
        </xdr:grpSpPr>
        <xdr:sp macro="" textlink="">
          <xdr:nvSpPr>
            <xdr:cNvPr id="227" name="テキスト ボックス 226">
              <a:extLst>
                <a:ext uri="{FF2B5EF4-FFF2-40B4-BE49-F238E27FC236}">
                  <a16:creationId xmlns:a16="http://schemas.microsoft.com/office/drawing/2014/main" id="{00000000-0008-0000-0200-0000E3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8" name="テキスト ボックス 227">
              <a:extLst>
                <a:ext uri="{FF2B5EF4-FFF2-40B4-BE49-F238E27FC236}">
                  <a16:creationId xmlns:a16="http://schemas.microsoft.com/office/drawing/2014/main" id="{00000000-0008-0000-0200-0000E4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3243" name="グループ化 230">
          <a:extLst>
            <a:ext uri="{FF2B5EF4-FFF2-40B4-BE49-F238E27FC236}">
              <a16:creationId xmlns:a16="http://schemas.microsoft.com/office/drawing/2014/main" id="{00000000-0008-0000-0200-0000EBA80000}"/>
            </a:ext>
          </a:extLst>
        </xdr:cNvPr>
        <xdr:cNvGrpSpPr>
          <a:grpSpLocks/>
        </xdr:cNvGrpSpPr>
      </xdr:nvGrpSpPr>
      <xdr:grpSpPr bwMode="auto">
        <a:xfrm>
          <a:off x="9572625" y="9801225"/>
          <a:ext cx="495300" cy="409575"/>
          <a:chOff x="5200650" y="409575"/>
          <a:chExt cx="495300" cy="390525"/>
        </a:xfrm>
      </xdr:grpSpPr>
      <xdr:grpSp>
        <xdr:nvGrpSpPr>
          <xdr:cNvPr id="43508" name="グループ化 12">
            <a:extLst>
              <a:ext uri="{FF2B5EF4-FFF2-40B4-BE49-F238E27FC236}">
                <a16:creationId xmlns:a16="http://schemas.microsoft.com/office/drawing/2014/main" id="{00000000-0008-0000-0200-0000F4A90000}"/>
              </a:ext>
            </a:extLst>
          </xdr:cNvPr>
          <xdr:cNvGrpSpPr>
            <a:grpSpLocks/>
          </xdr:cNvGrpSpPr>
        </xdr:nvGrpSpPr>
        <xdr:grpSpPr bwMode="auto">
          <a:xfrm>
            <a:off x="5324475" y="409575"/>
            <a:ext cx="247650" cy="390525"/>
            <a:chOff x="6572250" y="323850"/>
            <a:chExt cx="247650" cy="390525"/>
          </a:xfrm>
        </xdr:grpSpPr>
        <xdr:sp macro="" textlink="">
          <xdr:nvSpPr>
            <xdr:cNvPr id="236" name="テキスト ボックス 235">
              <a:extLst>
                <a:ext uri="{FF2B5EF4-FFF2-40B4-BE49-F238E27FC236}">
                  <a16:creationId xmlns:a16="http://schemas.microsoft.com/office/drawing/2014/main" id="{00000000-0008-0000-0200-0000E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7" name="テキスト ボックス 236">
              <a:extLst>
                <a:ext uri="{FF2B5EF4-FFF2-40B4-BE49-F238E27FC236}">
                  <a16:creationId xmlns:a16="http://schemas.microsoft.com/office/drawing/2014/main" id="{00000000-0008-0000-0200-0000E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09" name="グループ化 13">
            <a:extLst>
              <a:ext uri="{FF2B5EF4-FFF2-40B4-BE49-F238E27FC236}">
                <a16:creationId xmlns:a16="http://schemas.microsoft.com/office/drawing/2014/main" id="{00000000-0008-0000-0200-0000F5A90000}"/>
              </a:ext>
            </a:extLst>
          </xdr:cNvPr>
          <xdr:cNvGrpSpPr>
            <a:grpSpLocks/>
          </xdr:cNvGrpSpPr>
        </xdr:nvGrpSpPr>
        <xdr:grpSpPr bwMode="auto">
          <a:xfrm>
            <a:off x="5200650" y="457200"/>
            <a:ext cx="495300" cy="342900"/>
            <a:chOff x="5638800" y="295275"/>
            <a:chExt cx="495300" cy="342900"/>
          </a:xfrm>
        </xdr:grpSpPr>
        <xdr:sp macro="" textlink="">
          <xdr:nvSpPr>
            <xdr:cNvPr id="234" name="テキスト ボックス 233">
              <a:extLst>
                <a:ext uri="{FF2B5EF4-FFF2-40B4-BE49-F238E27FC236}">
                  <a16:creationId xmlns:a16="http://schemas.microsoft.com/office/drawing/2014/main" id="{00000000-0008-0000-0200-0000E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5" name="テキスト ボックス 234">
              <a:extLst>
                <a:ext uri="{FF2B5EF4-FFF2-40B4-BE49-F238E27FC236}">
                  <a16:creationId xmlns:a16="http://schemas.microsoft.com/office/drawing/2014/main" id="{00000000-0008-0000-0200-0000E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3247" name="グループ化 258">
          <a:extLst>
            <a:ext uri="{FF2B5EF4-FFF2-40B4-BE49-F238E27FC236}">
              <a16:creationId xmlns:a16="http://schemas.microsoft.com/office/drawing/2014/main" id="{00000000-0008-0000-0200-0000EFA80000}"/>
            </a:ext>
          </a:extLst>
        </xdr:cNvPr>
        <xdr:cNvGrpSpPr>
          <a:grpSpLocks/>
        </xdr:cNvGrpSpPr>
      </xdr:nvGrpSpPr>
      <xdr:grpSpPr bwMode="auto">
        <a:xfrm>
          <a:off x="4438650" y="10315575"/>
          <a:ext cx="495300" cy="409575"/>
          <a:chOff x="5200650" y="409575"/>
          <a:chExt cx="495300" cy="390525"/>
        </a:xfrm>
      </xdr:grpSpPr>
      <xdr:grpSp>
        <xdr:nvGrpSpPr>
          <xdr:cNvPr id="43484" name="グループ化 12">
            <a:extLst>
              <a:ext uri="{FF2B5EF4-FFF2-40B4-BE49-F238E27FC236}">
                <a16:creationId xmlns:a16="http://schemas.microsoft.com/office/drawing/2014/main" id="{00000000-0008-0000-0200-0000DCA90000}"/>
              </a:ext>
            </a:extLst>
          </xdr:cNvPr>
          <xdr:cNvGrpSpPr>
            <a:grpSpLocks/>
          </xdr:cNvGrpSpPr>
        </xdr:nvGrpSpPr>
        <xdr:grpSpPr bwMode="auto">
          <a:xfrm>
            <a:off x="5324475" y="409575"/>
            <a:ext cx="247650" cy="390525"/>
            <a:chOff x="6572250" y="323850"/>
            <a:chExt cx="247650" cy="390525"/>
          </a:xfrm>
        </xdr:grpSpPr>
        <xdr:sp macro="" textlink="">
          <xdr:nvSpPr>
            <xdr:cNvPr id="264" name="テキスト ボックス 263">
              <a:extLst>
                <a:ext uri="{FF2B5EF4-FFF2-40B4-BE49-F238E27FC236}">
                  <a16:creationId xmlns:a16="http://schemas.microsoft.com/office/drawing/2014/main" id="{00000000-0008-0000-0200-000008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5" name="テキスト ボックス 264">
              <a:extLst>
                <a:ext uri="{FF2B5EF4-FFF2-40B4-BE49-F238E27FC236}">
                  <a16:creationId xmlns:a16="http://schemas.microsoft.com/office/drawing/2014/main" id="{00000000-0008-0000-0200-000009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85" name="グループ化 13">
            <a:extLst>
              <a:ext uri="{FF2B5EF4-FFF2-40B4-BE49-F238E27FC236}">
                <a16:creationId xmlns:a16="http://schemas.microsoft.com/office/drawing/2014/main" id="{00000000-0008-0000-0200-0000DDA90000}"/>
              </a:ext>
            </a:extLst>
          </xdr:cNvPr>
          <xdr:cNvGrpSpPr>
            <a:grpSpLocks/>
          </xdr:cNvGrpSpPr>
        </xdr:nvGrpSpPr>
        <xdr:grpSpPr bwMode="auto">
          <a:xfrm>
            <a:off x="5200650" y="457200"/>
            <a:ext cx="495300" cy="342900"/>
            <a:chOff x="5638800" y="295275"/>
            <a:chExt cx="495300" cy="342900"/>
          </a:xfrm>
        </xdr:grpSpPr>
        <xdr:sp macro="" textlink="">
          <xdr:nvSpPr>
            <xdr:cNvPr id="262" name="テキスト ボックス 261">
              <a:extLst>
                <a:ext uri="{FF2B5EF4-FFF2-40B4-BE49-F238E27FC236}">
                  <a16:creationId xmlns:a16="http://schemas.microsoft.com/office/drawing/2014/main" id="{00000000-0008-0000-0200-000006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3" name="テキスト ボックス 262">
              <a:extLst>
                <a:ext uri="{FF2B5EF4-FFF2-40B4-BE49-F238E27FC236}">
                  <a16:creationId xmlns:a16="http://schemas.microsoft.com/office/drawing/2014/main" id="{00000000-0008-0000-0200-000007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3248" name="グループ化 265">
          <a:extLst>
            <a:ext uri="{FF2B5EF4-FFF2-40B4-BE49-F238E27FC236}">
              <a16:creationId xmlns:a16="http://schemas.microsoft.com/office/drawing/2014/main" id="{00000000-0008-0000-0200-0000F0A80000}"/>
            </a:ext>
          </a:extLst>
        </xdr:cNvPr>
        <xdr:cNvGrpSpPr>
          <a:grpSpLocks/>
        </xdr:cNvGrpSpPr>
      </xdr:nvGrpSpPr>
      <xdr:grpSpPr bwMode="auto">
        <a:xfrm>
          <a:off x="9572625" y="10315575"/>
          <a:ext cx="495300" cy="400050"/>
          <a:chOff x="5200650" y="409575"/>
          <a:chExt cx="495300" cy="390525"/>
        </a:xfrm>
      </xdr:grpSpPr>
      <xdr:grpSp>
        <xdr:nvGrpSpPr>
          <xdr:cNvPr id="43478" name="グループ化 12">
            <a:extLst>
              <a:ext uri="{FF2B5EF4-FFF2-40B4-BE49-F238E27FC236}">
                <a16:creationId xmlns:a16="http://schemas.microsoft.com/office/drawing/2014/main" id="{00000000-0008-0000-0200-0000D6A90000}"/>
              </a:ext>
            </a:extLst>
          </xdr:cNvPr>
          <xdr:cNvGrpSpPr>
            <a:grpSpLocks/>
          </xdr:cNvGrpSpPr>
        </xdr:nvGrpSpPr>
        <xdr:grpSpPr bwMode="auto">
          <a:xfrm>
            <a:off x="5324475" y="409575"/>
            <a:ext cx="247650" cy="390525"/>
            <a:chOff x="6572250" y="323850"/>
            <a:chExt cx="247650" cy="390525"/>
          </a:xfrm>
        </xdr:grpSpPr>
        <xdr:sp macro="" textlink="">
          <xdr:nvSpPr>
            <xdr:cNvPr id="271" name="テキスト ボックス 270">
              <a:extLst>
                <a:ext uri="{FF2B5EF4-FFF2-40B4-BE49-F238E27FC236}">
                  <a16:creationId xmlns:a16="http://schemas.microsoft.com/office/drawing/2014/main" id="{00000000-0008-0000-0200-00000F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2" name="テキスト ボックス 271">
              <a:extLst>
                <a:ext uri="{FF2B5EF4-FFF2-40B4-BE49-F238E27FC236}">
                  <a16:creationId xmlns:a16="http://schemas.microsoft.com/office/drawing/2014/main" id="{00000000-0008-0000-0200-00001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9" name="グループ化 13">
            <a:extLst>
              <a:ext uri="{FF2B5EF4-FFF2-40B4-BE49-F238E27FC236}">
                <a16:creationId xmlns:a16="http://schemas.microsoft.com/office/drawing/2014/main" id="{00000000-0008-0000-0200-0000D7A90000}"/>
              </a:ext>
            </a:extLst>
          </xdr:cNvPr>
          <xdr:cNvGrpSpPr>
            <a:grpSpLocks/>
          </xdr:cNvGrpSpPr>
        </xdr:nvGrpSpPr>
        <xdr:grpSpPr bwMode="auto">
          <a:xfrm>
            <a:off x="5200650" y="457200"/>
            <a:ext cx="495300" cy="342900"/>
            <a:chOff x="5638800" y="295275"/>
            <a:chExt cx="495300" cy="342900"/>
          </a:xfrm>
        </xdr:grpSpPr>
        <xdr:sp macro="" textlink="">
          <xdr:nvSpPr>
            <xdr:cNvPr id="269" name="テキスト ボックス 268">
              <a:extLst>
                <a:ext uri="{FF2B5EF4-FFF2-40B4-BE49-F238E27FC236}">
                  <a16:creationId xmlns:a16="http://schemas.microsoft.com/office/drawing/2014/main" id="{00000000-0008-0000-0200-00000D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0" name="テキスト ボックス 269">
              <a:extLst>
                <a:ext uri="{FF2B5EF4-FFF2-40B4-BE49-F238E27FC236}">
                  <a16:creationId xmlns:a16="http://schemas.microsoft.com/office/drawing/2014/main" id="{00000000-0008-0000-0200-00000E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3249" name="グループ化 272">
          <a:extLst>
            <a:ext uri="{FF2B5EF4-FFF2-40B4-BE49-F238E27FC236}">
              <a16:creationId xmlns:a16="http://schemas.microsoft.com/office/drawing/2014/main" id="{00000000-0008-0000-0200-0000F1A80000}"/>
            </a:ext>
          </a:extLst>
        </xdr:cNvPr>
        <xdr:cNvGrpSpPr>
          <a:grpSpLocks/>
        </xdr:cNvGrpSpPr>
      </xdr:nvGrpSpPr>
      <xdr:grpSpPr bwMode="auto">
        <a:xfrm>
          <a:off x="4438650" y="10839450"/>
          <a:ext cx="495300" cy="409575"/>
          <a:chOff x="5200650" y="409575"/>
          <a:chExt cx="495300" cy="390525"/>
        </a:xfrm>
      </xdr:grpSpPr>
      <xdr:grpSp>
        <xdr:nvGrpSpPr>
          <xdr:cNvPr id="43472" name="グループ化 12">
            <a:extLst>
              <a:ext uri="{FF2B5EF4-FFF2-40B4-BE49-F238E27FC236}">
                <a16:creationId xmlns:a16="http://schemas.microsoft.com/office/drawing/2014/main" id="{00000000-0008-0000-0200-0000D0A90000}"/>
              </a:ext>
            </a:extLst>
          </xdr:cNvPr>
          <xdr:cNvGrpSpPr>
            <a:grpSpLocks/>
          </xdr:cNvGrpSpPr>
        </xdr:nvGrpSpPr>
        <xdr:grpSpPr bwMode="auto">
          <a:xfrm>
            <a:off x="5324475" y="409575"/>
            <a:ext cx="247650" cy="390525"/>
            <a:chOff x="6572250" y="323850"/>
            <a:chExt cx="247650" cy="390525"/>
          </a:xfrm>
        </xdr:grpSpPr>
        <xdr:sp macro="" textlink="">
          <xdr:nvSpPr>
            <xdr:cNvPr id="278" name="テキスト ボックス 277">
              <a:extLst>
                <a:ext uri="{FF2B5EF4-FFF2-40B4-BE49-F238E27FC236}">
                  <a16:creationId xmlns:a16="http://schemas.microsoft.com/office/drawing/2014/main" id="{00000000-0008-0000-0200-00001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9" name="テキスト ボックス 278">
              <a:extLst>
                <a:ext uri="{FF2B5EF4-FFF2-40B4-BE49-F238E27FC236}">
                  <a16:creationId xmlns:a16="http://schemas.microsoft.com/office/drawing/2014/main" id="{00000000-0008-0000-0200-00001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3" name="グループ化 13">
            <a:extLst>
              <a:ext uri="{FF2B5EF4-FFF2-40B4-BE49-F238E27FC236}">
                <a16:creationId xmlns:a16="http://schemas.microsoft.com/office/drawing/2014/main" id="{00000000-0008-0000-0200-0000D1A90000}"/>
              </a:ext>
            </a:extLst>
          </xdr:cNvPr>
          <xdr:cNvGrpSpPr>
            <a:grpSpLocks/>
          </xdr:cNvGrpSpPr>
        </xdr:nvGrpSpPr>
        <xdr:grpSpPr bwMode="auto">
          <a:xfrm>
            <a:off x="5200650" y="457200"/>
            <a:ext cx="495300" cy="342900"/>
            <a:chOff x="5638800" y="295275"/>
            <a:chExt cx="495300" cy="342900"/>
          </a:xfrm>
        </xdr:grpSpPr>
        <xdr:sp macro="" textlink="">
          <xdr:nvSpPr>
            <xdr:cNvPr id="276" name="テキスト ボックス 275">
              <a:extLst>
                <a:ext uri="{FF2B5EF4-FFF2-40B4-BE49-F238E27FC236}">
                  <a16:creationId xmlns:a16="http://schemas.microsoft.com/office/drawing/2014/main" id="{00000000-0008-0000-0200-00001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7" name="テキスト ボックス 276">
              <a:extLst>
                <a:ext uri="{FF2B5EF4-FFF2-40B4-BE49-F238E27FC236}">
                  <a16:creationId xmlns:a16="http://schemas.microsoft.com/office/drawing/2014/main" id="{00000000-0008-0000-0200-00001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3250" name="グループ化 279">
          <a:extLst>
            <a:ext uri="{FF2B5EF4-FFF2-40B4-BE49-F238E27FC236}">
              <a16:creationId xmlns:a16="http://schemas.microsoft.com/office/drawing/2014/main" id="{00000000-0008-0000-0200-0000F2A80000}"/>
            </a:ext>
          </a:extLst>
        </xdr:cNvPr>
        <xdr:cNvGrpSpPr>
          <a:grpSpLocks/>
        </xdr:cNvGrpSpPr>
      </xdr:nvGrpSpPr>
      <xdr:grpSpPr bwMode="auto">
        <a:xfrm>
          <a:off x="9572625" y="10839450"/>
          <a:ext cx="495300" cy="400050"/>
          <a:chOff x="5200650" y="409575"/>
          <a:chExt cx="495300" cy="390525"/>
        </a:xfrm>
      </xdr:grpSpPr>
      <xdr:grpSp>
        <xdr:nvGrpSpPr>
          <xdr:cNvPr id="43466" name="グループ化 12">
            <a:extLst>
              <a:ext uri="{FF2B5EF4-FFF2-40B4-BE49-F238E27FC236}">
                <a16:creationId xmlns:a16="http://schemas.microsoft.com/office/drawing/2014/main" id="{00000000-0008-0000-0200-0000CAA90000}"/>
              </a:ext>
            </a:extLst>
          </xdr:cNvPr>
          <xdr:cNvGrpSpPr>
            <a:grpSpLocks/>
          </xdr:cNvGrpSpPr>
        </xdr:nvGrpSpPr>
        <xdr:grpSpPr bwMode="auto">
          <a:xfrm>
            <a:off x="5324475" y="409575"/>
            <a:ext cx="247650" cy="390525"/>
            <a:chOff x="6572250" y="323850"/>
            <a:chExt cx="247650" cy="390525"/>
          </a:xfrm>
        </xdr:grpSpPr>
        <xdr:sp macro="" textlink="">
          <xdr:nvSpPr>
            <xdr:cNvPr id="285" name="テキスト ボックス 284">
              <a:extLst>
                <a:ext uri="{FF2B5EF4-FFF2-40B4-BE49-F238E27FC236}">
                  <a16:creationId xmlns:a16="http://schemas.microsoft.com/office/drawing/2014/main" id="{00000000-0008-0000-0200-00001D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6" name="テキスト ボックス 285">
              <a:extLst>
                <a:ext uri="{FF2B5EF4-FFF2-40B4-BE49-F238E27FC236}">
                  <a16:creationId xmlns:a16="http://schemas.microsoft.com/office/drawing/2014/main" id="{00000000-0008-0000-0200-00001E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7" name="グループ化 13">
            <a:extLst>
              <a:ext uri="{FF2B5EF4-FFF2-40B4-BE49-F238E27FC236}">
                <a16:creationId xmlns:a16="http://schemas.microsoft.com/office/drawing/2014/main" id="{00000000-0008-0000-0200-0000CBA90000}"/>
              </a:ext>
            </a:extLst>
          </xdr:cNvPr>
          <xdr:cNvGrpSpPr>
            <a:grpSpLocks/>
          </xdr:cNvGrpSpPr>
        </xdr:nvGrpSpPr>
        <xdr:grpSpPr bwMode="auto">
          <a:xfrm>
            <a:off x="5200650" y="457200"/>
            <a:ext cx="495300" cy="342900"/>
            <a:chOff x="5638800" y="295275"/>
            <a:chExt cx="495300" cy="342900"/>
          </a:xfrm>
        </xdr:grpSpPr>
        <xdr:sp macro="" textlink="">
          <xdr:nvSpPr>
            <xdr:cNvPr id="283" name="テキスト ボックス 282">
              <a:extLst>
                <a:ext uri="{FF2B5EF4-FFF2-40B4-BE49-F238E27FC236}">
                  <a16:creationId xmlns:a16="http://schemas.microsoft.com/office/drawing/2014/main" id="{00000000-0008-0000-0200-00001B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4" name="テキスト ボックス 283">
              <a:extLst>
                <a:ext uri="{FF2B5EF4-FFF2-40B4-BE49-F238E27FC236}">
                  <a16:creationId xmlns:a16="http://schemas.microsoft.com/office/drawing/2014/main" id="{00000000-0008-0000-0200-00001C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3251" name="グループ化 286">
          <a:extLst>
            <a:ext uri="{FF2B5EF4-FFF2-40B4-BE49-F238E27FC236}">
              <a16:creationId xmlns:a16="http://schemas.microsoft.com/office/drawing/2014/main" id="{00000000-0008-0000-0200-0000F3A80000}"/>
            </a:ext>
          </a:extLst>
        </xdr:cNvPr>
        <xdr:cNvGrpSpPr>
          <a:grpSpLocks/>
        </xdr:cNvGrpSpPr>
      </xdr:nvGrpSpPr>
      <xdr:grpSpPr bwMode="auto">
        <a:xfrm>
          <a:off x="4438650" y="12115800"/>
          <a:ext cx="495300" cy="409575"/>
          <a:chOff x="5200650" y="409575"/>
          <a:chExt cx="495300" cy="390525"/>
        </a:xfrm>
      </xdr:grpSpPr>
      <xdr:grpSp>
        <xdr:nvGrpSpPr>
          <xdr:cNvPr id="43460" name="グループ化 12">
            <a:extLst>
              <a:ext uri="{FF2B5EF4-FFF2-40B4-BE49-F238E27FC236}">
                <a16:creationId xmlns:a16="http://schemas.microsoft.com/office/drawing/2014/main" id="{00000000-0008-0000-0200-0000C4A90000}"/>
              </a:ext>
            </a:extLst>
          </xdr:cNvPr>
          <xdr:cNvGrpSpPr>
            <a:grpSpLocks/>
          </xdr:cNvGrpSpPr>
        </xdr:nvGrpSpPr>
        <xdr:grpSpPr bwMode="auto">
          <a:xfrm>
            <a:off x="5324475" y="409575"/>
            <a:ext cx="247650" cy="390525"/>
            <a:chOff x="6572250" y="323850"/>
            <a:chExt cx="247650" cy="390525"/>
          </a:xfrm>
        </xdr:grpSpPr>
        <xdr:sp macro="" textlink="">
          <xdr:nvSpPr>
            <xdr:cNvPr id="292" name="テキスト ボックス 291">
              <a:extLst>
                <a:ext uri="{FF2B5EF4-FFF2-40B4-BE49-F238E27FC236}">
                  <a16:creationId xmlns:a16="http://schemas.microsoft.com/office/drawing/2014/main" id="{00000000-0008-0000-0200-000024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3" name="テキスト ボックス 292">
              <a:extLst>
                <a:ext uri="{FF2B5EF4-FFF2-40B4-BE49-F238E27FC236}">
                  <a16:creationId xmlns:a16="http://schemas.microsoft.com/office/drawing/2014/main" id="{00000000-0008-0000-0200-000025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1" name="グループ化 13">
            <a:extLst>
              <a:ext uri="{FF2B5EF4-FFF2-40B4-BE49-F238E27FC236}">
                <a16:creationId xmlns:a16="http://schemas.microsoft.com/office/drawing/2014/main" id="{00000000-0008-0000-0200-0000C5A90000}"/>
              </a:ext>
            </a:extLst>
          </xdr:cNvPr>
          <xdr:cNvGrpSpPr>
            <a:grpSpLocks/>
          </xdr:cNvGrpSpPr>
        </xdr:nvGrpSpPr>
        <xdr:grpSpPr bwMode="auto">
          <a:xfrm>
            <a:off x="5200650" y="457200"/>
            <a:ext cx="495300" cy="342900"/>
            <a:chOff x="5638800" y="295275"/>
            <a:chExt cx="495300" cy="342900"/>
          </a:xfrm>
        </xdr:grpSpPr>
        <xdr:sp macro="" textlink="">
          <xdr:nvSpPr>
            <xdr:cNvPr id="290" name="テキスト ボックス 289">
              <a:extLst>
                <a:ext uri="{FF2B5EF4-FFF2-40B4-BE49-F238E27FC236}">
                  <a16:creationId xmlns:a16="http://schemas.microsoft.com/office/drawing/2014/main" id="{00000000-0008-0000-0200-00002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1" name="テキスト ボックス 290">
              <a:extLst>
                <a:ext uri="{FF2B5EF4-FFF2-40B4-BE49-F238E27FC236}">
                  <a16:creationId xmlns:a16="http://schemas.microsoft.com/office/drawing/2014/main" id="{00000000-0008-0000-0200-00002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3252" name="グループ化 293">
          <a:extLst>
            <a:ext uri="{FF2B5EF4-FFF2-40B4-BE49-F238E27FC236}">
              <a16:creationId xmlns:a16="http://schemas.microsoft.com/office/drawing/2014/main" id="{00000000-0008-0000-0200-0000F4A80000}"/>
            </a:ext>
          </a:extLst>
        </xdr:cNvPr>
        <xdr:cNvGrpSpPr>
          <a:grpSpLocks/>
        </xdr:cNvGrpSpPr>
      </xdr:nvGrpSpPr>
      <xdr:grpSpPr bwMode="auto">
        <a:xfrm>
          <a:off x="9572625" y="12115800"/>
          <a:ext cx="495300" cy="400050"/>
          <a:chOff x="5200650" y="409575"/>
          <a:chExt cx="495300" cy="390525"/>
        </a:xfrm>
      </xdr:grpSpPr>
      <xdr:grpSp>
        <xdr:nvGrpSpPr>
          <xdr:cNvPr id="43454" name="グループ化 12">
            <a:extLst>
              <a:ext uri="{FF2B5EF4-FFF2-40B4-BE49-F238E27FC236}">
                <a16:creationId xmlns:a16="http://schemas.microsoft.com/office/drawing/2014/main" id="{00000000-0008-0000-0200-0000BEA90000}"/>
              </a:ext>
            </a:extLst>
          </xdr:cNvPr>
          <xdr:cNvGrpSpPr>
            <a:grpSpLocks/>
          </xdr:cNvGrpSpPr>
        </xdr:nvGrpSpPr>
        <xdr:grpSpPr bwMode="auto">
          <a:xfrm>
            <a:off x="5324475" y="409575"/>
            <a:ext cx="247650" cy="390525"/>
            <a:chOff x="6572250" y="323850"/>
            <a:chExt cx="247650" cy="390525"/>
          </a:xfrm>
        </xdr:grpSpPr>
        <xdr:sp macro="" textlink="">
          <xdr:nvSpPr>
            <xdr:cNvPr id="299" name="テキスト ボックス 298">
              <a:extLst>
                <a:ext uri="{FF2B5EF4-FFF2-40B4-BE49-F238E27FC236}">
                  <a16:creationId xmlns:a16="http://schemas.microsoft.com/office/drawing/2014/main" id="{00000000-0008-0000-0200-00002B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0" name="テキスト ボックス 299">
              <a:extLst>
                <a:ext uri="{FF2B5EF4-FFF2-40B4-BE49-F238E27FC236}">
                  <a16:creationId xmlns:a16="http://schemas.microsoft.com/office/drawing/2014/main" id="{00000000-0008-0000-0200-00002C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55" name="グループ化 13">
            <a:extLst>
              <a:ext uri="{FF2B5EF4-FFF2-40B4-BE49-F238E27FC236}">
                <a16:creationId xmlns:a16="http://schemas.microsoft.com/office/drawing/2014/main" id="{00000000-0008-0000-0200-0000BFA90000}"/>
              </a:ext>
            </a:extLst>
          </xdr:cNvPr>
          <xdr:cNvGrpSpPr>
            <a:grpSpLocks/>
          </xdr:cNvGrpSpPr>
        </xdr:nvGrpSpPr>
        <xdr:grpSpPr bwMode="auto">
          <a:xfrm>
            <a:off x="5200650" y="457200"/>
            <a:ext cx="495300" cy="342900"/>
            <a:chOff x="5638800" y="295275"/>
            <a:chExt cx="495300" cy="342900"/>
          </a:xfrm>
        </xdr:grpSpPr>
        <xdr:sp macro="" textlink="">
          <xdr:nvSpPr>
            <xdr:cNvPr id="297" name="テキスト ボックス 296">
              <a:extLst>
                <a:ext uri="{FF2B5EF4-FFF2-40B4-BE49-F238E27FC236}">
                  <a16:creationId xmlns:a16="http://schemas.microsoft.com/office/drawing/2014/main" id="{00000000-0008-0000-0200-00002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8" name="テキスト ボックス 297">
              <a:extLst>
                <a:ext uri="{FF2B5EF4-FFF2-40B4-BE49-F238E27FC236}">
                  <a16:creationId xmlns:a16="http://schemas.microsoft.com/office/drawing/2014/main" id="{00000000-0008-0000-0200-00002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3253" name="グループ化 300">
          <a:extLst>
            <a:ext uri="{FF2B5EF4-FFF2-40B4-BE49-F238E27FC236}">
              <a16:creationId xmlns:a16="http://schemas.microsoft.com/office/drawing/2014/main" id="{00000000-0008-0000-0200-0000F5A80000}"/>
            </a:ext>
          </a:extLst>
        </xdr:cNvPr>
        <xdr:cNvGrpSpPr>
          <a:grpSpLocks/>
        </xdr:cNvGrpSpPr>
      </xdr:nvGrpSpPr>
      <xdr:grpSpPr bwMode="auto">
        <a:xfrm>
          <a:off x="4438650" y="12639675"/>
          <a:ext cx="495300" cy="400050"/>
          <a:chOff x="5200650" y="409575"/>
          <a:chExt cx="495300" cy="390525"/>
        </a:xfrm>
      </xdr:grpSpPr>
      <xdr:grpSp>
        <xdr:nvGrpSpPr>
          <xdr:cNvPr id="43448" name="グループ化 12">
            <a:extLst>
              <a:ext uri="{FF2B5EF4-FFF2-40B4-BE49-F238E27FC236}">
                <a16:creationId xmlns:a16="http://schemas.microsoft.com/office/drawing/2014/main" id="{00000000-0008-0000-0200-0000B8A90000}"/>
              </a:ext>
            </a:extLst>
          </xdr:cNvPr>
          <xdr:cNvGrpSpPr>
            <a:grpSpLocks/>
          </xdr:cNvGrpSpPr>
        </xdr:nvGrpSpPr>
        <xdr:grpSpPr bwMode="auto">
          <a:xfrm>
            <a:off x="5324475" y="409575"/>
            <a:ext cx="247650" cy="390525"/>
            <a:chOff x="6572250" y="323850"/>
            <a:chExt cx="247650" cy="390525"/>
          </a:xfrm>
        </xdr:grpSpPr>
        <xdr:sp macro="" textlink="">
          <xdr:nvSpPr>
            <xdr:cNvPr id="306" name="テキスト ボックス 305">
              <a:extLst>
                <a:ext uri="{FF2B5EF4-FFF2-40B4-BE49-F238E27FC236}">
                  <a16:creationId xmlns:a16="http://schemas.microsoft.com/office/drawing/2014/main" id="{00000000-0008-0000-0200-00003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7" name="テキスト ボックス 306">
              <a:extLst>
                <a:ext uri="{FF2B5EF4-FFF2-40B4-BE49-F238E27FC236}">
                  <a16:creationId xmlns:a16="http://schemas.microsoft.com/office/drawing/2014/main" id="{00000000-0008-0000-0200-00003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9" name="グループ化 13">
            <a:extLst>
              <a:ext uri="{FF2B5EF4-FFF2-40B4-BE49-F238E27FC236}">
                <a16:creationId xmlns:a16="http://schemas.microsoft.com/office/drawing/2014/main" id="{00000000-0008-0000-0200-0000B9A90000}"/>
              </a:ext>
            </a:extLst>
          </xdr:cNvPr>
          <xdr:cNvGrpSpPr>
            <a:grpSpLocks/>
          </xdr:cNvGrpSpPr>
        </xdr:nvGrpSpPr>
        <xdr:grpSpPr bwMode="auto">
          <a:xfrm>
            <a:off x="5200650" y="457200"/>
            <a:ext cx="495300" cy="342900"/>
            <a:chOff x="5638800" y="295275"/>
            <a:chExt cx="495300" cy="342900"/>
          </a:xfrm>
        </xdr:grpSpPr>
        <xdr:sp macro="" textlink="">
          <xdr:nvSpPr>
            <xdr:cNvPr id="304" name="テキスト ボックス 303">
              <a:extLst>
                <a:ext uri="{FF2B5EF4-FFF2-40B4-BE49-F238E27FC236}">
                  <a16:creationId xmlns:a16="http://schemas.microsoft.com/office/drawing/2014/main" id="{00000000-0008-0000-0200-00003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5" name="テキスト ボックス 304">
              <a:extLst>
                <a:ext uri="{FF2B5EF4-FFF2-40B4-BE49-F238E27FC236}">
                  <a16:creationId xmlns:a16="http://schemas.microsoft.com/office/drawing/2014/main" id="{00000000-0008-0000-0200-00003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3254" name="グループ化 307">
          <a:extLst>
            <a:ext uri="{FF2B5EF4-FFF2-40B4-BE49-F238E27FC236}">
              <a16:creationId xmlns:a16="http://schemas.microsoft.com/office/drawing/2014/main" id="{00000000-0008-0000-0200-0000F6A80000}"/>
            </a:ext>
          </a:extLst>
        </xdr:cNvPr>
        <xdr:cNvGrpSpPr>
          <a:grpSpLocks/>
        </xdr:cNvGrpSpPr>
      </xdr:nvGrpSpPr>
      <xdr:grpSpPr bwMode="auto">
        <a:xfrm>
          <a:off x="9572625" y="12639675"/>
          <a:ext cx="495300" cy="409575"/>
          <a:chOff x="5200650" y="409575"/>
          <a:chExt cx="495300" cy="390525"/>
        </a:xfrm>
      </xdr:grpSpPr>
      <xdr:grpSp>
        <xdr:nvGrpSpPr>
          <xdr:cNvPr id="43442" name="グループ化 12">
            <a:extLst>
              <a:ext uri="{FF2B5EF4-FFF2-40B4-BE49-F238E27FC236}">
                <a16:creationId xmlns:a16="http://schemas.microsoft.com/office/drawing/2014/main" id="{00000000-0008-0000-0200-0000B2A90000}"/>
              </a:ext>
            </a:extLst>
          </xdr:cNvPr>
          <xdr:cNvGrpSpPr>
            <a:grpSpLocks/>
          </xdr:cNvGrpSpPr>
        </xdr:nvGrpSpPr>
        <xdr:grpSpPr bwMode="auto">
          <a:xfrm>
            <a:off x="5324475" y="409575"/>
            <a:ext cx="247650" cy="390525"/>
            <a:chOff x="6572250" y="323850"/>
            <a:chExt cx="247650" cy="390525"/>
          </a:xfrm>
        </xdr:grpSpPr>
        <xdr:sp macro="" textlink="">
          <xdr:nvSpPr>
            <xdr:cNvPr id="313" name="テキスト ボックス 312">
              <a:extLst>
                <a:ext uri="{FF2B5EF4-FFF2-40B4-BE49-F238E27FC236}">
                  <a16:creationId xmlns:a16="http://schemas.microsoft.com/office/drawing/2014/main" id="{00000000-0008-0000-0200-00003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4" name="テキスト ボックス 313">
              <a:extLst>
                <a:ext uri="{FF2B5EF4-FFF2-40B4-BE49-F238E27FC236}">
                  <a16:creationId xmlns:a16="http://schemas.microsoft.com/office/drawing/2014/main" id="{00000000-0008-0000-0200-00003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3" name="グループ化 13">
            <a:extLst>
              <a:ext uri="{FF2B5EF4-FFF2-40B4-BE49-F238E27FC236}">
                <a16:creationId xmlns:a16="http://schemas.microsoft.com/office/drawing/2014/main" id="{00000000-0008-0000-0200-0000B3A90000}"/>
              </a:ext>
            </a:extLst>
          </xdr:cNvPr>
          <xdr:cNvGrpSpPr>
            <a:grpSpLocks/>
          </xdr:cNvGrpSpPr>
        </xdr:nvGrpSpPr>
        <xdr:grpSpPr bwMode="auto">
          <a:xfrm>
            <a:off x="5200650" y="457200"/>
            <a:ext cx="495300" cy="342900"/>
            <a:chOff x="5638800" y="295275"/>
            <a:chExt cx="495300" cy="342900"/>
          </a:xfrm>
        </xdr:grpSpPr>
        <xdr:sp macro="" textlink="">
          <xdr:nvSpPr>
            <xdr:cNvPr id="311" name="テキスト ボックス 310">
              <a:extLst>
                <a:ext uri="{FF2B5EF4-FFF2-40B4-BE49-F238E27FC236}">
                  <a16:creationId xmlns:a16="http://schemas.microsoft.com/office/drawing/2014/main" id="{00000000-0008-0000-0200-00003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2" name="テキスト ボックス 311">
              <a:extLst>
                <a:ext uri="{FF2B5EF4-FFF2-40B4-BE49-F238E27FC236}">
                  <a16:creationId xmlns:a16="http://schemas.microsoft.com/office/drawing/2014/main" id="{00000000-0008-0000-0200-00003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3257" name="グループ化 328">
          <a:extLst>
            <a:ext uri="{FF2B5EF4-FFF2-40B4-BE49-F238E27FC236}">
              <a16:creationId xmlns:a16="http://schemas.microsoft.com/office/drawing/2014/main" id="{00000000-0008-0000-0200-0000F9A80000}"/>
            </a:ext>
          </a:extLst>
        </xdr:cNvPr>
        <xdr:cNvGrpSpPr>
          <a:grpSpLocks/>
        </xdr:cNvGrpSpPr>
      </xdr:nvGrpSpPr>
      <xdr:grpSpPr bwMode="auto">
        <a:xfrm>
          <a:off x="4438650" y="13163550"/>
          <a:ext cx="495300" cy="409575"/>
          <a:chOff x="5200650" y="409575"/>
          <a:chExt cx="495300" cy="390525"/>
        </a:xfrm>
      </xdr:grpSpPr>
      <xdr:grpSp>
        <xdr:nvGrpSpPr>
          <xdr:cNvPr id="43424" name="グループ化 12">
            <a:extLst>
              <a:ext uri="{FF2B5EF4-FFF2-40B4-BE49-F238E27FC236}">
                <a16:creationId xmlns:a16="http://schemas.microsoft.com/office/drawing/2014/main" id="{00000000-0008-0000-0200-0000A0A90000}"/>
              </a:ext>
            </a:extLst>
          </xdr:cNvPr>
          <xdr:cNvGrpSpPr>
            <a:grpSpLocks/>
          </xdr:cNvGrpSpPr>
        </xdr:nvGrpSpPr>
        <xdr:grpSpPr bwMode="auto">
          <a:xfrm>
            <a:off x="5324475" y="409575"/>
            <a:ext cx="247650" cy="390525"/>
            <a:chOff x="6572250" y="323850"/>
            <a:chExt cx="247650" cy="390525"/>
          </a:xfrm>
        </xdr:grpSpPr>
        <xdr:sp macro="" textlink="">
          <xdr:nvSpPr>
            <xdr:cNvPr id="334" name="テキスト ボックス 333">
              <a:extLst>
                <a:ext uri="{FF2B5EF4-FFF2-40B4-BE49-F238E27FC236}">
                  <a16:creationId xmlns:a16="http://schemas.microsoft.com/office/drawing/2014/main" id="{00000000-0008-0000-0200-00004E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5" name="テキスト ボックス 334">
              <a:extLst>
                <a:ext uri="{FF2B5EF4-FFF2-40B4-BE49-F238E27FC236}">
                  <a16:creationId xmlns:a16="http://schemas.microsoft.com/office/drawing/2014/main" id="{00000000-0008-0000-0200-00004F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25" name="グループ化 13">
            <a:extLst>
              <a:ext uri="{FF2B5EF4-FFF2-40B4-BE49-F238E27FC236}">
                <a16:creationId xmlns:a16="http://schemas.microsoft.com/office/drawing/2014/main" id="{00000000-0008-0000-0200-0000A1A90000}"/>
              </a:ext>
            </a:extLst>
          </xdr:cNvPr>
          <xdr:cNvGrpSpPr>
            <a:grpSpLocks/>
          </xdr:cNvGrpSpPr>
        </xdr:nvGrpSpPr>
        <xdr:grpSpPr bwMode="auto">
          <a:xfrm>
            <a:off x="5200650" y="457200"/>
            <a:ext cx="495300" cy="342900"/>
            <a:chOff x="5638800" y="295275"/>
            <a:chExt cx="495300" cy="342900"/>
          </a:xfrm>
        </xdr:grpSpPr>
        <xdr:sp macro="" textlink="">
          <xdr:nvSpPr>
            <xdr:cNvPr id="332" name="テキスト ボックス 331">
              <a:extLst>
                <a:ext uri="{FF2B5EF4-FFF2-40B4-BE49-F238E27FC236}">
                  <a16:creationId xmlns:a16="http://schemas.microsoft.com/office/drawing/2014/main" id="{00000000-0008-0000-0200-00004C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3" name="テキスト ボックス 332">
              <a:extLst>
                <a:ext uri="{FF2B5EF4-FFF2-40B4-BE49-F238E27FC236}">
                  <a16:creationId xmlns:a16="http://schemas.microsoft.com/office/drawing/2014/main" id="{00000000-0008-0000-0200-00004D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3258" name="グループ化 335">
          <a:extLst>
            <a:ext uri="{FF2B5EF4-FFF2-40B4-BE49-F238E27FC236}">
              <a16:creationId xmlns:a16="http://schemas.microsoft.com/office/drawing/2014/main" id="{00000000-0008-0000-0200-0000FAA80000}"/>
            </a:ext>
          </a:extLst>
        </xdr:cNvPr>
        <xdr:cNvGrpSpPr>
          <a:grpSpLocks/>
        </xdr:cNvGrpSpPr>
      </xdr:nvGrpSpPr>
      <xdr:grpSpPr bwMode="auto">
        <a:xfrm>
          <a:off x="9572625" y="13163550"/>
          <a:ext cx="495300" cy="400050"/>
          <a:chOff x="5200650" y="409575"/>
          <a:chExt cx="495300" cy="390525"/>
        </a:xfrm>
      </xdr:grpSpPr>
      <xdr:grpSp>
        <xdr:nvGrpSpPr>
          <xdr:cNvPr id="43418" name="グループ化 12">
            <a:extLst>
              <a:ext uri="{FF2B5EF4-FFF2-40B4-BE49-F238E27FC236}">
                <a16:creationId xmlns:a16="http://schemas.microsoft.com/office/drawing/2014/main" id="{00000000-0008-0000-0200-00009AA90000}"/>
              </a:ext>
            </a:extLst>
          </xdr:cNvPr>
          <xdr:cNvGrpSpPr>
            <a:grpSpLocks/>
          </xdr:cNvGrpSpPr>
        </xdr:nvGrpSpPr>
        <xdr:grpSpPr bwMode="auto">
          <a:xfrm>
            <a:off x="5324475" y="409575"/>
            <a:ext cx="247650" cy="390525"/>
            <a:chOff x="6572250" y="323850"/>
            <a:chExt cx="247650" cy="390525"/>
          </a:xfrm>
        </xdr:grpSpPr>
        <xdr:sp macro="" textlink="">
          <xdr:nvSpPr>
            <xdr:cNvPr id="341" name="テキスト ボックス 340">
              <a:extLst>
                <a:ext uri="{FF2B5EF4-FFF2-40B4-BE49-F238E27FC236}">
                  <a16:creationId xmlns:a16="http://schemas.microsoft.com/office/drawing/2014/main" id="{00000000-0008-0000-0200-000055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2" name="テキスト ボックス 341">
              <a:extLst>
                <a:ext uri="{FF2B5EF4-FFF2-40B4-BE49-F238E27FC236}">
                  <a16:creationId xmlns:a16="http://schemas.microsoft.com/office/drawing/2014/main" id="{00000000-0008-0000-0200-000056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9" name="グループ化 13">
            <a:extLst>
              <a:ext uri="{FF2B5EF4-FFF2-40B4-BE49-F238E27FC236}">
                <a16:creationId xmlns:a16="http://schemas.microsoft.com/office/drawing/2014/main" id="{00000000-0008-0000-0200-00009BA90000}"/>
              </a:ext>
            </a:extLst>
          </xdr:cNvPr>
          <xdr:cNvGrpSpPr>
            <a:grpSpLocks/>
          </xdr:cNvGrpSpPr>
        </xdr:nvGrpSpPr>
        <xdr:grpSpPr bwMode="auto">
          <a:xfrm>
            <a:off x="5200650" y="457200"/>
            <a:ext cx="495300" cy="342900"/>
            <a:chOff x="5638800" y="295275"/>
            <a:chExt cx="495300" cy="342900"/>
          </a:xfrm>
        </xdr:grpSpPr>
        <xdr:sp macro="" textlink="">
          <xdr:nvSpPr>
            <xdr:cNvPr id="339" name="テキスト ボックス 338">
              <a:extLst>
                <a:ext uri="{FF2B5EF4-FFF2-40B4-BE49-F238E27FC236}">
                  <a16:creationId xmlns:a16="http://schemas.microsoft.com/office/drawing/2014/main" id="{00000000-0008-0000-0200-00005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0" name="テキスト ボックス 339">
              <a:extLst>
                <a:ext uri="{FF2B5EF4-FFF2-40B4-BE49-F238E27FC236}">
                  <a16:creationId xmlns:a16="http://schemas.microsoft.com/office/drawing/2014/main" id="{00000000-0008-0000-0200-00005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3259" name="グループ化 342">
          <a:extLst>
            <a:ext uri="{FF2B5EF4-FFF2-40B4-BE49-F238E27FC236}">
              <a16:creationId xmlns:a16="http://schemas.microsoft.com/office/drawing/2014/main" id="{00000000-0008-0000-0200-0000FBA80000}"/>
            </a:ext>
          </a:extLst>
        </xdr:cNvPr>
        <xdr:cNvGrpSpPr>
          <a:grpSpLocks/>
        </xdr:cNvGrpSpPr>
      </xdr:nvGrpSpPr>
      <xdr:grpSpPr bwMode="auto">
        <a:xfrm>
          <a:off x="2714625" y="13916025"/>
          <a:ext cx="495300" cy="409575"/>
          <a:chOff x="5200650" y="409575"/>
          <a:chExt cx="495300" cy="390525"/>
        </a:xfrm>
      </xdr:grpSpPr>
      <xdr:grpSp>
        <xdr:nvGrpSpPr>
          <xdr:cNvPr id="43412" name="グループ化 12">
            <a:extLst>
              <a:ext uri="{FF2B5EF4-FFF2-40B4-BE49-F238E27FC236}">
                <a16:creationId xmlns:a16="http://schemas.microsoft.com/office/drawing/2014/main" id="{00000000-0008-0000-0200-000094A90000}"/>
              </a:ext>
            </a:extLst>
          </xdr:cNvPr>
          <xdr:cNvGrpSpPr>
            <a:grpSpLocks/>
          </xdr:cNvGrpSpPr>
        </xdr:nvGrpSpPr>
        <xdr:grpSpPr bwMode="auto">
          <a:xfrm>
            <a:off x="5324475" y="409575"/>
            <a:ext cx="247650" cy="390525"/>
            <a:chOff x="6572250" y="323850"/>
            <a:chExt cx="247650" cy="390525"/>
          </a:xfrm>
        </xdr:grpSpPr>
        <xdr:sp macro="" textlink="">
          <xdr:nvSpPr>
            <xdr:cNvPr id="348" name="テキスト ボックス 347">
              <a:extLst>
                <a:ext uri="{FF2B5EF4-FFF2-40B4-BE49-F238E27FC236}">
                  <a16:creationId xmlns:a16="http://schemas.microsoft.com/office/drawing/2014/main" id="{00000000-0008-0000-0200-00005C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9" name="テキスト ボックス 348">
              <a:extLst>
                <a:ext uri="{FF2B5EF4-FFF2-40B4-BE49-F238E27FC236}">
                  <a16:creationId xmlns:a16="http://schemas.microsoft.com/office/drawing/2014/main" id="{00000000-0008-0000-0200-00005D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3" name="グループ化 13">
            <a:extLst>
              <a:ext uri="{FF2B5EF4-FFF2-40B4-BE49-F238E27FC236}">
                <a16:creationId xmlns:a16="http://schemas.microsoft.com/office/drawing/2014/main" id="{00000000-0008-0000-0200-000095A90000}"/>
              </a:ext>
            </a:extLst>
          </xdr:cNvPr>
          <xdr:cNvGrpSpPr>
            <a:grpSpLocks/>
          </xdr:cNvGrpSpPr>
        </xdr:nvGrpSpPr>
        <xdr:grpSpPr bwMode="auto">
          <a:xfrm>
            <a:off x="5200650" y="457200"/>
            <a:ext cx="495300" cy="342900"/>
            <a:chOff x="5638800" y="295275"/>
            <a:chExt cx="495300" cy="342900"/>
          </a:xfrm>
        </xdr:grpSpPr>
        <xdr:sp macro="" textlink="">
          <xdr:nvSpPr>
            <xdr:cNvPr id="346" name="テキスト ボックス 345">
              <a:extLst>
                <a:ext uri="{FF2B5EF4-FFF2-40B4-BE49-F238E27FC236}">
                  <a16:creationId xmlns:a16="http://schemas.microsoft.com/office/drawing/2014/main" id="{00000000-0008-0000-0200-00005A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7" name="テキスト ボックス 346">
              <a:extLst>
                <a:ext uri="{FF2B5EF4-FFF2-40B4-BE49-F238E27FC236}">
                  <a16:creationId xmlns:a16="http://schemas.microsoft.com/office/drawing/2014/main" id="{00000000-0008-0000-0200-00005B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3260" name="グループ化 349">
          <a:extLst>
            <a:ext uri="{FF2B5EF4-FFF2-40B4-BE49-F238E27FC236}">
              <a16:creationId xmlns:a16="http://schemas.microsoft.com/office/drawing/2014/main" id="{00000000-0008-0000-0200-0000FCA80000}"/>
            </a:ext>
          </a:extLst>
        </xdr:cNvPr>
        <xdr:cNvGrpSpPr>
          <a:grpSpLocks/>
        </xdr:cNvGrpSpPr>
      </xdr:nvGrpSpPr>
      <xdr:grpSpPr bwMode="auto">
        <a:xfrm>
          <a:off x="7562850" y="13925550"/>
          <a:ext cx="495300" cy="409575"/>
          <a:chOff x="5200650" y="409575"/>
          <a:chExt cx="495300" cy="390525"/>
        </a:xfrm>
      </xdr:grpSpPr>
      <xdr:grpSp>
        <xdr:nvGrpSpPr>
          <xdr:cNvPr id="43406" name="グループ化 12">
            <a:extLst>
              <a:ext uri="{FF2B5EF4-FFF2-40B4-BE49-F238E27FC236}">
                <a16:creationId xmlns:a16="http://schemas.microsoft.com/office/drawing/2014/main" id="{00000000-0008-0000-0200-00008EA90000}"/>
              </a:ext>
            </a:extLst>
          </xdr:cNvPr>
          <xdr:cNvGrpSpPr>
            <a:grpSpLocks/>
          </xdr:cNvGrpSpPr>
        </xdr:nvGrpSpPr>
        <xdr:grpSpPr bwMode="auto">
          <a:xfrm>
            <a:off x="5324475" y="409575"/>
            <a:ext cx="247650" cy="390525"/>
            <a:chOff x="6572250" y="323850"/>
            <a:chExt cx="247650" cy="390525"/>
          </a:xfrm>
        </xdr:grpSpPr>
        <xdr:sp macro="" textlink="">
          <xdr:nvSpPr>
            <xdr:cNvPr id="355" name="テキスト ボックス 354">
              <a:extLst>
                <a:ext uri="{FF2B5EF4-FFF2-40B4-BE49-F238E27FC236}">
                  <a16:creationId xmlns:a16="http://schemas.microsoft.com/office/drawing/2014/main" id="{00000000-0008-0000-0200-000063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6" name="テキスト ボックス 355">
              <a:extLst>
                <a:ext uri="{FF2B5EF4-FFF2-40B4-BE49-F238E27FC236}">
                  <a16:creationId xmlns:a16="http://schemas.microsoft.com/office/drawing/2014/main" id="{00000000-0008-0000-0200-000064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7" name="グループ化 13">
            <a:extLst>
              <a:ext uri="{FF2B5EF4-FFF2-40B4-BE49-F238E27FC236}">
                <a16:creationId xmlns:a16="http://schemas.microsoft.com/office/drawing/2014/main" id="{00000000-0008-0000-0200-00008FA90000}"/>
              </a:ext>
            </a:extLst>
          </xdr:cNvPr>
          <xdr:cNvGrpSpPr>
            <a:grpSpLocks/>
          </xdr:cNvGrpSpPr>
        </xdr:nvGrpSpPr>
        <xdr:grpSpPr bwMode="auto">
          <a:xfrm>
            <a:off x="5200650" y="457200"/>
            <a:ext cx="495300" cy="342900"/>
            <a:chOff x="5638800" y="295275"/>
            <a:chExt cx="495300" cy="342900"/>
          </a:xfrm>
        </xdr:grpSpPr>
        <xdr:sp macro="" textlink="">
          <xdr:nvSpPr>
            <xdr:cNvPr id="353" name="テキスト ボックス 352">
              <a:extLst>
                <a:ext uri="{FF2B5EF4-FFF2-40B4-BE49-F238E27FC236}">
                  <a16:creationId xmlns:a16="http://schemas.microsoft.com/office/drawing/2014/main" id="{00000000-0008-0000-0200-000061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4" name="テキスト ボックス 353">
              <a:extLst>
                <a:ext uri="{FF2B5EF4-FFF2-40B4-BE49-F238E27FC236}">
                  <a16:creationId xmlns:a16="http://schemas.microsoft.com/office/drawing/2014/main" id="{00000000-0008-0000-0200-000062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113</xdr:row>
      <xdr:rowOff>0</xdr:rowOff>
    </xdr:to>
    <xdr:grpSp>
      <xdr:nvGrpSpPr>
        <xdr:cNvPr id="43261" name="グループ化 364">
          <a:extLst>
            <a:ext uri="{FF2B5EF4-FFF2-40B4-BE49-F238E27FC236}">
              <a16:creationId xmlns:a16="http://schemas.microsoft.com/office/drawing/2014/main" id="{00000000-0008-0000-0200-0000FDA80000}"/>
            </a:ext>
          </a:extLst>
        </xdr:cNvPr>
        <xdr:cNvGrpSpPr>
          <a:grpSpLocks/>
        </xdr:cNvGrpSpPr>
      </xdr:nvGrpSpPr>
      <xdr:grpSpPr bwMode="auto">
        <a:xfrm>
          <a:off x="723900" y="14506575"/>
          <a:ext cx="495300" cy="400050"/>
          <a:chOff x="5200650" y="409575"/>
          <a:chExt cx="495300" cy="390525"/>
        </a:xfrm>
      </xdr:grpSpPr>
      <xdr:grpSp>
        <xdr:nvGrpSpPr>
          <xdr:cNvPr id="43400" name="グループ化 12">
            <a:extLst>
              <a:ext uri="{FF2B5EF4-FFF2-40B4-BE49-F238E27FC236}">
                <a16:creationId xmlns:a16="http://schemas.microsoft.com/office/drawing/2014/main" id="{00000000-0008-0000-0200-000088A90000}"/>
              </a:ext>
            </a:extLst>
          </xdr:cNvPr>
          <xdr:cNvGrpSpPr>
            <a:grpSpLocks/>
          </xdr:cNvGrpSpPr>
        </xdr:nvGrpSpPr>
        <xdr:grpSpPr bwMode="auto">
          <a:xfrm>
            <a:off x="5324475" y="409575"/>
            <a:ext cx="247650" cy="390525"/>
            <a:chOff x="6572250" y="323850"/>
            <a:chExt cx="247650" cy="390525"/>
          </a:xfrm>
        </xdr:grpSpPr>
        <xdr:sp macro="" textlink="">
          <xdr:nvSpPr>
            <xdr:cNvPr id="370" name="テキスト ボックス 369">
              <a:extLst>
                <a:ext uri="{FF2B5EF4-FFF2-40B4-BE49-F238E27FC236}">
                  <a16:creationId xmlns:a16="http://schemas.microsoft.com/office/drawing/2014/main" id="{00000000-0008-0000-0200-00007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1" name="テキスト ボックス 370">
              <a:extLst>
                <a:ext uri="{FF2B5EF4-FFF2-40B4-BE49-F238E27FC236}">
                  <a16:creationId xmlns:a16="http://schemas.microsoft.com/office/drawing/2014/main" id="{00000000-0008-0000-0200-00007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1" name="グループ化 13">
            <a:extLst>
              <a:ext uri="{FF2B5EF4-FFF2-40B4-BE49-F238E27FC236}">
                <a16:creationId xmlns:a16="http://schemas.microsoft.com/office/drawing/2014/main" id="{00000000-0008-0000-0200-000089A90000}"/>
              </a:ext>
            </a:extLst>
          </xdr:cNvPr>
          <xdr:cNvGrpSpPr>
            <a:grpSpLocks/>
          </xdr:cNvGrpSpPr>
        </xdr:nvGrpSpPr>
        <xdr:grpSpPr bwMode="auto">
          <a:xfrm>
            <a:off x="5200650" y="457200"/>
            <a:ext cx="495300" cy="342900"/>
            <a:chOff x="5638800" y="295275"/>
            <a:chExt cx="495300" cy="342900"/>
          </a:xfrm>
        </xdr:grpSpPr>
        <xdr:sp macro="" textlink="">
          <xdr:nvSpPr>
            <xdr:cNvPr id="368" name="テキスト ボックス 367">
              <a:extLst>
                <a:ext uri="{FF2B5EF4-FFF2-40B4-BE49-F238E27FC236}">
                  <a16:creationId xmlns:a16="http://schemas.microsoft.com/office/drawing/2014/main" id="{00000000-0008-0000-0200-00007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9" name="テキスト ボックス 368">
              <a:extLst>
                <a:ext uri="{FF2B5EF4-FFF2-40B4-BE49-F238E27FC236}">
                  <a16:creationId xmlns:a16="http://schemas.microsoft.com/office/drawing/2014/main" id="{00000000-0008-0000-0200-00007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3262" name="グループ化 371">
          <a:extLst>
            <a:ext uri="{FF2B5EF4-FFF2-40B4-BE49-F238E27FC236}">
              <a16:creationId xmlns:a16="http://schemas.microsoft.com/office/drawing/2014/main" id="{00000000-0008-0000-0200-0000FEA80000}"/>
            </a:ext>
          </a:extLst>
        </xdr:cNvPr>
        <xdr:cNvGrpSpPr>
          <a:grpSpLocks/>
        </xdr:cNvGrpSpPr>
      </xdr:nvGrpSpPr>
      <xdr:grpSpPr bwMode="auto">
        <a:xfrm>
          <a:off x="1857375" y="14506575"/>
          <a:ext cx="495300" cy="409575"/>
          <a:chOff x="5200650" y="409575"/>
          <a:chExt cx="495300" cy="390525"/>
        </a:xfrm>
      </xdr:grpSpPr>
      <xdr:grpSp>
        <xdr:nvGrpSpPr>
          <xdr:cNvPr id="43394" name="グループ化 12">
            <a:extLst>
              <a:ext uri="{FF2B5EF4-FFF2-40B4-BE49-F238E27FC236}">
                <a16:creationId xmlns:a16="http://schemas.microsoft.com/office/drawing/2014/main" id="{00000000-0008-0000-0200-000082A90000}"/>
              </a:ext>
            </a:extLst>
          </xdr:cNvPr>
          <xdr:cNvGrpSpPr>
            <a:grpSpLocks/>
          </xdr:cNvGrpSpPr>
        </xdr:nvGrpSpPr>
        <xdr:grpSpPr bwMode="auto">
          <a:xfrm>
            <a:off x="5324475" y="409575"/>
            <a:ext cx="247650" cy="390525"/>
            <a:chOff x="6572250" y="323850"/>
            <a:chExt cx="247650" cy="390525"/>
          </a:xfrm>
        </xdr:grpSpPr>
        <xdr:sp macro="" textlink="">
          <xdr:nvSpPr>
            <xdr:cNvPr id="377" name="テキスト ボックス 376">
              <a:extLst>
                <a:ext uri="{FF2B5EF4-FFF2-40B4-BE49-F238E27FC236}">
                  <a16:creationId xmlns:a16="http://schemas.microsoft.com/office/drawing/2014/main" id="{00000000-0008-0000-0200-00007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8" name="テキスト ボックス 377">
              <a:extLst>
                <a:ext uri="{FF2B5EF4-FFF2-40B4-BE49-F238E27FC236}">
                  <a16:creationId xmlns:a16="http://schemas.microsoft.com/office/drawing/2014/main" id="{00000000-0008-0000-0200-00007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95" name="グループ化 13">
            <a:extLst>
              <a:ext uri="{FF2B5EF4-FFF2-40B4-BE49-F238E27FC236}">
                <a16:creationId xmlns:a16="http://schemas.microsoft.com/office/drawing/2014/main" id="{00000000-0008-0000-0200-000083A90000}"/>
              </a:ext>
            </a:extLst>
          </xdr:cNvPr>
          <xdr:cNvGrpSpPr>
            <a:grpSpLocks/>
          </xdr:cNvGrpSpPr>
        </xdr:nvGrpSpPr>
        <xdr:grpSpPr bwMode="auto">
          <a:xfrm>
            <a:off x="5200650" y="457200"/>
            <a:ext cx="495300" cy="342900"/>
            <a:chOff x="5638800" y="295275"/>
            <a:chExt cx="495300" cy="342900"/>
          </a:xfrm>
        </xdr:grpSpPr>
        <xdr:sp macro="" textlink="">
          <xdr:nvSpPr>
            <xdr:cNvPr id="375" name="テキスト ボックス 374">
              <a:extLst>
                <a:ext uri="{FF2B5EF4-FFF2-40B4-BE49-F238E27FC236}">
                  <a16:creationId xmlns:a16="http://schemas.microsoft.com/office/drawing/2014/main" id="{00000000-0008-0000-0200-00007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6" name="テキスト ボックス 375">
              <a:extLst>
                <a:ext uri="{FF2B5EF4-FFF2-40B4-BE49-F238E27FC236}">
                  <a16:creationId xmlns:a16="http://schemas.microsoft.com/office/drawing/2014/main" id="{00000000-0008-0000-0200-00007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3263" name="グループ化 378">
          <a:extLst>
            <a:ext uri="{FF2B5EF4-FFF2-40B4-BE49-F238E27FC236}">
              <a16:creationId xmlns:a16="http://schemas.microsoft.com/office/drawing/2014/main" id="{00000000-0008-0000-0200-0000FFA80000}"/>
            </a:ext>
          </a:extLst>
        </xdr:cNvPr>
        <xdr:cNvGrpSpPr>
          <a:grpSpLocks/>
        </xdr:cNvGrpSpPr>
      </xdr:nvGrpSpPr>
      <xdr:grpSpPr bwMode="auto">
        <a:xfrm>
          <a:off x="3009900" y="14506575"/>
          <a:ext cx="485775" cy="409575"/>
          <a:chOff x="5200650" y="409575"/>
          <a:chExt cx="495300" cy="390525"/>
        </a:xfrm>
      </xdr:grpSpPr>
      <xdr:grpSp>
        <xdr:nvGrpSpPr>
          <xdr:cNvPr id="43388" name="グループ化 12">
            <a:extLst>
              <a:ext uri="{FF2B5EF4-FFF2-40B4-BE49-F238E27FC236}">
                <a16:creationId xmlns:a16="http://schemas.microsoft.com/office/drawing/2014/main" id="{00000000-0008-0000-0200-00007CA90000}"/>
              </a:ext>
            </a:extLst>
          </xdr:cNvPr>
          <xdr:cNvGrpSpPr>
            <a:grpSpLocks/>
          </xdr:cNvGrpSpPr>
        </xdr:nvGrpSpPr>
        <xdr:grpSpPr bwMode="auto">
          <a:xfrm>
            <a:off x="5324475" y="409575"/>
            <a:ext cx="247650" cy="390525"/>
            <a:chOff x="6572250" y="323850"/>
            <a:chExt cx="247650" cy="390525"/>
          </a:xfrm>
        </xdr:grpSpPr>
        <xdr:sp macro="" textlink="">
          <xdr:nvSpPr>
            <xdr:cNvPr id="384" name="テキスト ボックス 383">
              <a:extLst>
                <a:ext uri="{FF2B5EF4-FFF2-40B4-BE49-F238E27FC236}">
                  <a16:creationId xmlns:a16="http://schemas.microsoft.com/office/drawing/2014/main" id="{00000000-0008-0000-0200-000080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5" name="テキスト ボックス 384">
              <a:extLst>
                <a:ext uri="{FF2B5EF4-FFF2-40B4-BE49-F238E27FC236}">
                  <a16:creationId xmlns:a16="http://schemas.microsoft.com/office/drawing/2014/main" id="{00000000-0008-0000-0200-000081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9" name="グループ化 13">
            <a:extLst>
              <a:ext uri="{FF2B5EF4-FFF2-40B4-BE49-F238E27FC236}">
                <a16:creationId xmlns:a16="http://schemas.microsoft.com/office/drawing/2014/main" id="{00000000-0008-0000-0200-00007DA90000}"/>
              </a:ext>
            </a:extLst>
          </xdr:cNvPr>
          <xdr:cNvGrpSpPr>
            <a:grpSpLocks/>
          </xdr:cNvGrpSpPr>
        </xdr:nvGrpSpPr>
        <xdr:grpSpPr bwMode="auto">
          <a:xfrm>
            <a:off x="5200650" y="457200"/>
            <a:ext cx="495300" cy="342900"/>
            <a:chOff x="5638800" y="295275"/>
            <a:chExt cx="495300" cy="342900"/>
          </a:xfrm>
        </xdr:grpSpPr>
        <xdr:sp macro="" textlink="">
          <xdr:nvSpPr>
            <xdr:cNvPr id="382" name="テキスト ボックス 381">
              <a:extLst>
                <a:ext uri="{FF2B5EF4-FFF2-40B4-BE49-F238E27FC236}">
                  <a16:creationId xmlns:a16="http://schemas.microsoft.com/office/drawing/2014/main" id="{00000000-0008-0000-0200-00007E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000">
                  <a:solidFill>
                    <a:srgbClr val="FF0000"/>
                  </a:solidFill>
                  <a:latin typeface="ＭＳ Ｐ明朝" pitchFamily="18" charset="-128"/>
                  <a:ea typeface="ＭＳ Ｐ明朝" pitchFamily="18" charset="-128"/>
                </a:rPr>
                <a:t>2</a:t>
              </a:r>
              <a:r>
                <a:rPr kumimoji="1" lang="ja-JP" altLang="en-US" sz="1000">
                  <a:solidFill>
                    <a:srgbClr val="FF0000"/>
                  </a:solidFill>
                  <a:latin typeface="ＭＳ Ｐ明朝" pitchFamily="18" charset="-128"/>
                  <a:ea typeface="ＭＳ Ｐ明朝" pitchFamily="18" charset="-128"/>
                </a:rPr>
                <a:t>項</a:t>
              </a:r>
            </a:p>
          </xdr:txBody>
        </xdr:sp>
        <xdr:sp macro="" textlink="">
          <xdr:nvSpPr>
            <xdr:cNvPr id="383" name="テキスト ボックス 382">
              <a:extLst>
                <a:ext uri="{FF2B5EF4-FFF2-40B4-BE49-F238E27FC236}">
                  <a16:creationId xmlns:a16="http://schemas.microsoft.com/office/drawing/2014/main" id="{00000000-0008-0000-0200-00007F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113</xdr:row>
      <xdr:rowOff>0</xdr:rowOff>
    </xdr:to>
    <xdr:grpSp>
      <xdr:nvGrpSpPr>
        <xdr:cNvPr id="43264" name="グループ化 385">
          <a:extLst>
            <a:ext uri="{FF2B5EF4-FFF2-40B4-BE49-F238E27FC236}">
              <a16:creationId xmlns:a16="http://schemas.microsoft.com/office/drawing/2014/main" id="{00000000-0008-0000-0200-000000A90000}"/>
            </a:ext>
          </a:extLst>
        </xdr:cNvPr>
        <xdr:cNvGrpSpPr>
          <a:grpSpLocks/>
        </xdr:cNvGrpSpPr>
      </xdr:nvGrpSpPr>
      <xdr:grpSpPr bwMode="auto">
        <a:xfrm>
          <a:off x="4152900" y="14497050"/>
          <a:ext cx="485775" cy="409575"/>
          <a:chOff x="5200650" y="409575"/>
          <a:chExt cx="495300" cy="390525"/>
        </a:xfrm>
      </xdr:grpSpPr>
      <xdr:grpSp>
        <xdr:nvGrpSpPr>
          <xdr:cNvPr id="43382" name="グループ化 12">
            <a:extLst>
              <a:ext uri="{FF2B5EF4-FFF2-40B4-BE49-F238E27FC236}">
                <a16:creationId xmlns:a16="http://schemas.microsoft.com/office/drawing/2014/main" id="{00000000-0008-0000-0200-000076A90000}"/>
              </a:ext>
            </a:extLst>
          </xdr:cNvPr>
          <xdr:cNvGrpSpPr>
            <a:grpSpLocks/>
          </xdr:cNvGrpSpPr>
        </xdr:nvGrpSpPr>
        <xdr:grpSpPr bwMode="auto">
          <a:xfrm>
            <a:off x="5324475" y="409575"/>
            <a:ext cx="247650" cy="390525"/>
            <a:chOff x="6572250" y="323850"/>
            <a:chExt cx="247650" cy="390525"/>
          </a:xfrm>
        </xdr:grpSpPr>
        <xdr:sp macro="" textlink="">
          <xdr:nvSpPr>
            <xdr:cNvPr id="391" name="テキスト ボックス 390">
              <a:extLst>
                <a:ext uri="{FF2B5EF4-FFF2-40B4-BE49-F238E27FC236}">
                  <a16:creationId xmlns:a16="http://schemas.microsoft.com/office/drawing/2014/main" id="{00000000-0008-0000-0200-000087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2" name="テキスト ボックス 391">
              <a:extLst>
                <a:ext uri="{FF2B5EF4-FFF2-40B4-BE49-F238E27FC236}">
                  <a16:creationId xmlns:a16="http://schemas.microsoft.com/office/drawing/2014/main" id="{00000000-0008-0000-0200-000088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3" name="グループ化 13">
            <a:extLst>
              <a:ext uri="{FF2B5EF4-FFF2-40B4-BE49-F238E27FC236}">
                <a16:creationId xmlns:a16="http://schemas.microsoft.com/office/drawing/2014/main" id="{00000000-0008-0000-0200-000077A90000}"/>
              </a:ext>
            </a:extLst>
          </xdr:cNvPr>
          <xdr:cNvGrpSpPr>
            <a:grpSpLocks/>
          </xdr:cNvGrpSpPr>
        </xdr:nvGrpSpPr>
        <xdr:grpSpPr bwMode="auto">
          <a:xfrm>
            <a:off x="5200650" y="457200"/>
            <a:ext cx="495300" cy="342900"/>
            <a:chOff x="5638800" y="295275"/>
            <a:chExt cx="495300" cy="342900"/>
          </a:xfrm>
        </xdr:grpSpPr>
        <xdr:sp macro="" textlink="">
          <xdr:nvSpPr>
            <xdr:cNvPr id="389" name="テキスト ボックス 388">
              <a:extLst>
                <a:ext uri="{FF2B5EF4-FFF2-40B4-BE49-F238E27FC236}">
                  <a16:creationId xmlns:a16="http://schemas.microsoft.com/office/drawing/2014/main" id="{00000000-0008-0000-0200-000085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0" name="テキスト ボックス 389">
              <a:extLst>
                <a:ext uri="{FF2B5EF4-FFF2-40B4-BE49-F238E27FC236}">
                  <a16:creationId xmlns:a16="http://schemas.microsoft.com/office/drawing/2014/main" id="{00000000-0008-0000-0200-000086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3266" name="グループ化 406">
          <a:extLst>
            <a:ext uri="{FF2B5EF4-FFF2-40B4-BE49-F238E27FC236}">
              <a16:creationId xmlns:a16="http://schemas.microsoft.com/office/drawing/2014/main" id="{00000000-0008-0000-0200-000002A90000}"/>
            </a:ext>
          </a:extLst>
        </xdr:cNvPr>
        <xdr:cNvGrpSpPr>
          <a:grpSpLocks/>
        </xdr:cNvGrpSpPr>
      </xdr:nvGrpSpPr>
      <xdr:grpSpPr bwMode="auto">
        <a:xfrm>
          <a:off x="4800600" y="6686550"/>
          <a:ext cx="485775" cy="400050"/>
          <a:chOff x="5200650" y="409575"/>
          <a:chExt cx="495300" cy="390525"/>
        </a:xfrm>
      </xdr:grpSpPr>
      <xdr:grpSp>
        <xdr:nvGrpSpPr>
          <xdr:cNvPr id="43370" name="グループ化 12">
            <a:extLst>
              <a:ext uri="{FF2B5EF4-FFF2-40B4-BE49-F238E27FC236}">
                <a16:creationId xmlns:a16="http://schemas.microsoft.com/office/drawing/2014/main" id="{00000000-0008-0000-0200-00006AA90000}"/>
              </a:ext>
            </a:extLst>
          </xdr:cNvPr>
          <xdr:cNvGrpSpPr>
            <a:grpSpLocks/>
          </xdr:cNvGrpSpPr>
        </xdr:nvGrpSpPr>
        <xdr:grpSpPr bwMode="auto">
          <a:xfrm>
            <a:off x="5324475" y="409575"/>
            <a:ext cx="247650" cy="390525"/>
            <a:chOff x="6572250" y="323850"/>
            <a:chExt cx="247650" cy="390525"/>
          </a:xfrm>
        </xdr:grpSpPr>
        <xdr:sp macro="" textlink="">
          <xdr:nvSpPr>
            <xdr:cNvPr id="412" name="テキスト ボックス 411">
              <a:extLst>
                <a:ext uri="{FF2B5EF4-FFF2-40B4-BE49-F238E27FC236}">
                  <a16:creationId xmlns:a16="http://schemas.microsoft.com/office/drawing/2014/main" id="{00000000-0008-0000-0200-00009C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13" name="テキスト ボックス 412">
              <a:extLst>
                <a:ext uri="{FF2B5EF4-FFF2-40B4-BE49-F238E27FC236}">
                  <a16:creationId xmlns:a16="http://schemas.microsoft.com/office/drawing/2014/main" id="{00000000-0008-0000-0200-00009D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1" name="グループ化 13">
            <a:extLst>
              <a:ext uri="{FF2B5EF4-FFF2-40B4-BE49-F238E27FC236}">
                <a16:creationId xmlns:a16="http://schemas.microsoft.com/office/drawing/2014/main" id="{00000000-0008-0000-0200-00006BA90000}"/>
              </a:ext>
            </a:extLst>
          </xdr:cNvPr>
          <xdr:cNvGrpSpPr>
            <a:grpSpLocks/>
          </xdr:cNvGrpSpPr>
        </xdr:nvGrpSpPr>
        <xdr:grpSpPr bwMode="auto">
          <a:xfrm>
            <a:off x="5200650" y="457200"/>
            <a:ext cx="495300" cy="342900"/>
            <a:chOff x="5638800" y="295275"/>
            <a:chExt cx="495300" cy="342900"/>
          </a:xfrm>
        </xdr:grpSpPr>
        <xdr:sp macro="" textlink="">
          <xdr:nvSpPr>
            <xdr:cNvPr id="410" name="テキスト ボックス 409">
              <a:extLst>
                <a:ext uri="{FF2B5EF4-FFF2-40B4-BE49-F238E27FC236}">
                  <a16:creationId xmlns:a16="http://schemas.microsoft.com/office/drawing/2014/main" id="{00000000-0008-0000-0200-00009A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1" name="テキスト ボックス 410">
              <a:extLst>
                <a:ext uri="{FF2B5EF4-FFF2-40B4-BE49-F238E27FC236}">
                  <a16:creationId xmlns:a16="http://schemas.microsoft.com/office/drawing/2014/main" id="{00000000-0008-0000-0200-00009B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194</xdr:row>
      <xdr:rowOff>85725</xdr:rowOff>
    </xdr:from>
    <xdr:to>
      <xdr:col>54</xdr:col>
      <xdr:colOff>57150</xdr:colOff>
      <xdr:row>200</xdr:row>
      <xdr:rowOff>9525</xdr:rowOff>
    </xdr:to>
    <xdr:grpSp>
      <xdr:nvGrpSpPr>
        <xdr:cNvPr id="43267" name="グループ化 413">
          <a:extLst>
            <a:ext uri="{FF2B5EF4-FFF2-40B4-BE49-F238E27FC236}">
              <a16:creationId xmlns:a16="http://schemas.microsoft.com/office/drawing/2014/main" id="{00000000-0008-0000-0200-000003A90000}"/>
            </a:ext>
          </a:extLst>
        </xdr:cNvPr>
        <xdr:cNvGrpSpPr>
          <a:grpSpLocks/>
        </xdr:cNvGrpSpPr>
      </xdr:nvGrpSpPr>
      <xdr:grpSpPr bwMode="auto">
        <a:xfrm>
          <a:off x="4705350" y="23631525"/>
          <a:ext cx="495300" cy="400050"/>
          <a:chOff x="5200650" y="409575"/>
          <a:chExt cx="495300" cy="390525"/>
        </a:xfrm>
      </xdr:grpSpPr>
      <xdr:grpSp>
        <xdr:nvGrpSpPr>
          <xdr:cNvPr id="43364" name="グループ化 12">
            <a:extLst>
              <a:ext uri="{FF2B5EF4-FFF2-40B4-BE49-F238E27FC236}">
                <a16:creationId xmlns:a16="http://schemas.microsoft.com/office/drawing/2014/main" id="{00000000-0008-0000-0200-000064A90000}"/>
              </a:ext>
            </a:extLst>
          </xdr:cNvPr>
          <xdr:cNvGrpSpPr>
            <a:grpSpLocks/>
          </xdr:cNvGrpSpPr>
        </xdr:nvGrpSpPr>
        <xdr:grpSpPr bwMode="auto">
          <a:xfrm>
            <a:off x="5324475" y="409575"/>
            <a:ext cx="247650" cy="390525"/>
            <a:chOff x="6572250" y="323850"/>
            <a:chExt cx="247650" cy="390525"/>
          </a:xfrm>
        </xdr:grpSpPr>
        <xdr:sp macro="" textlink="">
          <xdr:nvSpPr>
            <xdr:cNvPr id="419" name="テキスト ボックス 418">
              <a:extLst>
                <a:ext uri="{FF2B5EF4-FFF2-40B4-BE49-F238E27FC236}">
                  <a16:creationId xmlns:a16="http://schemas.microsoft.com/office/drawing/2014/main" id="{00000000-0008-0000-0200-0000A3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0" name="テキスト ボックス 419">
              <a:extLst>
                <a:ext uri="{FF2B5EF4-FFF2-40B4-BE49-F238E27FC236}">
                  <a16:creationId xmlns:a16="http://schemas.microsoft.com/office/drawing/2014/main" id="{00000000-0008-0000-0200-0000A4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65" name="グループ化 13">
            <a:extLst>
              <a:ext uri="{FF2B5EF4-FFF2-40B4-BE49-F238E27FC236}">
                <a16:creationId xmlns:a16="http://schemas.microsoft.com/office/drawing/2014/main" id="{00000000-0008-0000-0200-000065A90000}"/>
              </a:ext>
            </a:extLst>
          </xdr:cNvPr>
          <xdr:cNvGrpSpPr>
            <a:grpSpLocks/>
          </xdr:cNvGrpSpPr>
        </xdr:nvGrpSpPr>
        <xdr:grpSpPr bwMode="auto">
          <a:xfrm>
            <a:off x="5200650" y="457200"/>
            <a:ext cx="495300" cy="342900"/>
            <a:chOff x="5638800" y="295275"/>
            <a:chExt cx="495300" cy="342900"/>
          </a:xfrm>
        </xdr:grpSpPr>
        <xdr:sp macro="" textlink="">
          <xdr:nvSpPr>
            <xdr:cNvPr id="417" name="テキスト ボックス 416">
              <a:extLst>
                <a:ext uri="{FF2B5EF4-FFF2-40B4-BE49-F238E27FC236}">
                  <a16:creationId xmlns:a16="http://schemas.microsoft.com/office/drawing/2014/main" id="{00000000-0008-0000-0200-0000A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8" name="テキスト ボックス 417">
              <a:extLst>
                <a:ext uri="{FF2B5EF4-FFF2-40B4-BE49-F238E27FC236}">
                  <a16:creationId xmlns:a16="http://schemas.microsoft.com/office/drawing/2014/main" id="{00000000-0008-0000-0200-0000A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201</xdr:row>
      <xdr:rowOff>171450</xdr:rowOff>
    </xdr:from>
    <xdr:to>
      <xdr:col>20</xdr:col>
      <xdr:colOff>66675</xdr:colOff>
      <xdr:row>203</xdr:row>
      <xdr:rowOff>188942</xdr:rowOff>
    </xdr:to>
    <xdr:grpSp>
      <xdr:nvGrpSpPr>
        <xdr:cNvPr id="43268" name="グループ化 420">
          <a:extLst>
            <a:ext uri="{FF2B5EF4-FFF2-40B4-BE49-F238E27FC236}">
              <a16:creationId xmlns:a16="http://schemas.microsoft.com/office/drawing/2014/main" id="{00000000-0008-0000-0200-000004A90000}"/>
            </a:ext>
          </a:extLst>
        </xdr:cNvPr>
        <xdr:cNvGrpSpPr>
          <a:grpSpLocks/>
        </xdr:cNvGrpSpPr>
      </xdr:nvGrpSpPr>
      <xdr:grpSpPr bwMode="auto">
        <a:xfrm>
          <a:off x="1476375" y="24250650"/>
          <a:ext cx="495300" cy="388967"/>
          <a:chOff x="5200650" y="409575"/>
          <a:chExt cx="495300" cy="390525"/>
        </a:xfrm>
      </xdr:grpSpPr>
      <xdr:grpSp>
        <xdr:nvGrpSpPr>
          <xdr:cNvPr id="43358" name="グループ化 12">
            <a:extLst>
              <a:ext uri="{FF2B5EF4-FFF2-40B4-BE49-F238E27FC236}">
                <a16:creationId xmlns:a16="http://schemas.microsoft.com/office/drawing/2014/main" id="{00000000-0008-0000-0200-00005EA90000}"/>
              </a:ext>
            </a:extLst>
          </xdr:cNvPr>
          <xdr:cNvGrpSpPr>
            <a:grpSpLocks/>
          </xdr:cNvGrpSpPr>
        </xdr:nvGrpSpPr>
        <xdr:grpSpPr bwMode="auto">
          <a:xfrm>
            <a:off x="5324475" y="409575"/>
            <a:ext cx="247650" cy="390525"/>
            <a:chOff x="6572250" y="323850"/>
            <a:chExt cx="247650" cy="390525"/>
          </a:xfrm>
        </xdr:grpSpPr>
        <xdr:sp macro="" textlink="">
          <xdr:nvSpPr>
            <xdr:cNvPr id="426" name="テキスト ボックス 425">
              <a:extLst>
                <a:ext uri="{FF2B5EF4-FFF2-40B4-BE49-F238E27FC236}">
                  <a16:creationId xmlns:a16="http://schemas.microsoft.com/office/drawing/2014/main" id="{00000000-0008-0000-0200-0000AA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7" name="テキスト ボックス 426">
              <a:extLst>
                <a:ext uri="{FF2B5EF4-FFF2-40B4-BE49-F238E27FC236}">
                  <a16:creationId xmlns:a16="http://schemas.microsoft.com/office/drawing/2014/main" id="{00000000-0008-0000-0200-0000AB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9" name="グループ化 13">
            <a:extLst>
              <a:ext uri="{FF2B5EF4-FFF2-40B4-BE49-F238E27FC236}">
                <a16:creationId xmlns:a16="http://schemas.microsoft.com/office/drawing/2014/main" id="{00000000-0008-0000-0200-00005FA90000}"/>
              </a:ext>
            </a:extLst>
          </xdr:cNvPr>
          <xdr:cNvGrpSpPr>
            <a:grpSpLocks/>
          </xdr:cNvGrpSpPr>
        </xdr:nvGrpSpPr>
        <xdr:grpSpPr bwMode="auto">
          <a:xfrm>
            <a:off x="5200650" y="457200"/>
            <a:ext cx="495300" cy="342900"/>
            <a:chOff x="5638800" y="295275"/>
            <a:chExt cx="495300" cy="342900"/>
          </a:xfrm>
        </xdr:grpSpPr>
        <xdr:sp macro="" textlink="">
          <xdr:nvSpPr>
            <xdr:cNvPr id="424" name="テキスト ボックス 423">
              <a:extLst>
                <a:ext uri="{FF2B5EF4-FFF2-40B4-BE49-F238E27FC236}">
                  <a16:creationId xmlns:a16="http://schemas.microsoft.com/office/drawing/2014/main" id="{00000000-0008-0000-0200-0000A8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5" name="テキスト ボックス 424">
              <a:extLst>
                <a:ext uri="{FF2B5EF4-FFF2-40B4-BE49-F238E27FC236}">
                  <a16:creationId xmlns:a16="http://schemas.microsoft.com/office/drawing/2014/main" id="{00000000-0008-0000-0200-0000A9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201</xdr:row>
      <xdr:rowOff>199160</xdr:rowOff>
    </xdr:from>
    <xdr:to>
      <xdr:col>35</xdr:col>
      <xdr:colOff>83127</xdr:colOff>
      <xdr:row>203</xdr:row>
      <xdr:rowOff>207127</xdr:rowOff>
    </xdr:to>
    <xdr:grpSp>
      <xdr:nvGrpSpPr>
        <xdr:cNvPr id="43269" name="グループ化 427">
          <a:extLst>
            <a:ext uri="{FF2B5EF4-FFF2-40B4-BE49-F238E27FC236}">
              <a16:creationId xmlns:a16="http://schemas.microsoft.com/office/drawing/2014/main" id="{00000000-0008-0000-0200-000005A90000}"/>
            </a:ext>
          </a:extLst>
        </xdr:cNvPr>
        <xdr:cNvGrpSpPr>
          <a:grpSpLocks/>
        </xdr:cNvGrpSpPr>
      </xdr:nvGrpSpPr>
      <xdr:grpSpPr bwMode="auto">
        <a:xfrm>
          <a:off x="2924175" y="24278360"/>
          <a:ext cx="492702" cy="379442"/>
          <a:chOff x="5200650" y="409575"/>
          <a:chExt cx="502762" cy="390525"/>
        </a:xfrm>
      </xdr:grpSpPr>
      <xdr:grpSp>
        <xdr:nvGrpSpPr>
          <xdr:cNvPr id="43352" name="グループ化 12">
            <a:extLst>
              <a:ext uri="{FF2B5EF4-FFF2-40B4-BE49-F238E27FC236}">
                <a16:creationId xmlns:a16="http://schemas.microsoft.com/office/drawing/2014/main" id="{00000000-0008-0000-0200-000058A90000}"/>
              </a:ext>
            </a:extLst>
          </xdr:cNvPr>
          <xdr:cNvGrpSpPr>
            <a:grpSpLocks/>
          </xdr:cNvGrpSpPr>
        </xdr:nvGrpSpPr>
        <xdr:grpSpPr bwMode="auto">
          <a:xfrm>
            <a:off x="5324475" y="409575"/>
            <a:ext cx="247650" cy="390525"/>
            <a:chOff x="6572250" y="323850"/>
            <a:chExt cx="247650" cy="390525"/>
          </a:xfrm>
        </xdr:grpSpPr>
        <xdr:sp macro="" textlink="">
          <xdr:nvSpPr>
            <xdr:cNvPr id="433" name="テキスト ボックス 432">
              <a:extLst>
                <a:ext uri="{FF2B5EF4-FFF2-40B4-BE49-F238E27FC236}">
                  <a16:creationId xmlns:a16="http://schemas.microsoft.com/office/drawing/2014/main" id="{00000000-0008-0000-0200-0000B1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34" name="テキスト ボックス 433">
              <a:extLst>
                <a:ext uri="{FF2B5EF4-FFF2-40B4-BE49-F238E27FC236}">
                  <a16:creationId xmlns:a16="http://schemas.microsoft.com/office/drawing/2014/main" id="{00000000-0008-0000-0200-0000B2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3" name="グループ化 13">
            <a:extLst>
              <a:ext uri="{FF2B5EF4-FFF2-40B4-BE49-F238E27FC236}">
                <a16:creationId xmlns:a16="http://schemas.microsoft.com/office/drawing/2014/main" id="{00000000-0008-0000-0200-000059A90000}"/>
              </a:ext>
            </a:extLst>
          </xdr:cNvPr>
          <xdr:cNvGrpSpPr>
            <a:grpSpLocks/>
          </xdr:cNvGrpSpPr>
        </xdr:nvGrpSpPr>
        <xdr:grpSpPr bwMode="auto">
          <a:xfrm>
            <a:off x="5200650" y="457200"/>
            <a:ext cx="502762" cy="342900"/>
            <a:chOff x="5638800" y="295275"/>
            <a:chExt cx="502762" cy="342900"/>
          </a:xfrm>
        </xdr:grpSpPr>
        <xdr:sp macro="" textlink="">
          <xdr:nvSpPr>
            <xdr:cNvPr id="431" name="テキスト ボックス 430">
              <a:extLst>
                <a:ext uri="{FF2B5EF4-FFF2-40B4-BE49-F238E27FC236}">
                  <a16:creationId xmlns:a16="http://schemas.microsoft.com/office/drawing/2014/main" id="{00000000-0008-0000-0200-0000AF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2" name="テキスト ボックス 431">
              <a:extLst>
                <a:ext uri="{FF2B5EF4-FFF2-40B4-BE49-F238E27FC236}">
                  <a16:creationId xmlns:a16="http://schemas.microsoft.com/office/drawing/2014/main" id="{00000000-0008-0000-0200-0000B0010000}"/>
                </a:ext>
              </a:extLst>
            </xdr:cNvPr>
            <xdr:cNvSpPr txBox="1"/>
          </xdr:nvSpPr>
          <xdr:spPr>
            <a:xfrm>
              <a:off x="5646262"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201</xdr:row>
      <xdr:rowOff>171450</xdr:rowOff>
    </xdr:from>
    <xdr:to>
      <xdr:col>68</xdr:col>
      <xdr:colOff>66675</xdr:colOff>
      <xdr:row>203</xdr:row>
      <xdr:rowOff>179417</xdr:rowOff>
    </xdr:to>
    <xdr:grpSp>
      <xdr:nvGrpSpPr>
        <xdr:cNvPr id="43270" name="グループ化 434">
          <a:extLst>
            <a:ext uri="{FF2B5EF4-FFF2-40B4-BE49-F238E27FC236}">
              <a16:creationId xmlns:a16="http://schemas.microsoft.com/office/drawing/2014/main" id="{00000000-0008-0000-0200-000006A90000}"/>
            </a:ext>
          </a:extLst>
        </xdr:cNvPr>
        <xdr:cNvGrpSpPr>
          <a:grpSpLocks/>
        </xdr:cNvGrpSpPr>
      </xdr:nvGrpSpPr>
      <xdr:grpSpPr bwMode="auto">
        <a:xfrm>
          <a:off x="6057900" y="24250650"/>
          <a:ext cx="485775" cy="379442"/>
          <a:chOff x="5200650" y="409575"/>
          <a:chExt cx="495300" cy="390525"/>
        </a:xfrm>
      </xdr:grpSpPr>
      <xdr:grpSp>
        <xdr:nvGrpSpPr>
          <xdr:cNvPr id="43346" name="グループ化 12">
            <a:extLst>
              <a:ext uri="{FF2B5EF4-FFF2-40B4-BE49-F238E27FC236}">
                <a16:creationId xmlns:a16="http://schemas.microsoft.com/office/drawing/2014/main" id="{00000000-0008-0000-0200-000052A90000}"/>
              </a:ext>
            </a:extLst>
          </xdr:cNvPr>
          <xdr:cNvGrpSpPr>
            <a:grpSpLocks/>
          </xdr:cNvGrpSpPr>
        </xdr:nvGrpSpPr>
        <xdr:grpSpPr bwMode="auto">
          <a:xfrm>
            <a:off x="5324475" y="409575"/>
            <a:ext cx="247650" cy="390525"/>
            <a:chOff x="6572250" y="323850"/>
            <a:chExt cx="247650" cy="390525"/>
          </a:xfrm>
        </xdr:grpSpPr>
        <xdr:sp macro="" textlink="">
          <xdr:nvSpPr>
            <xdr:cNvPr id="440" name="テキスト ボックス 439">
              <a:extLst>
                <a:ext uri="{FF2B5EF4-FFF2-40B4-BE49-F238E27FC236}">
                  <a16:creationId xmlns:a16="http://schemas.microsoft.com/office/drawing/2014/main" id="{00000000-0008-0000-0200-0000B8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1" name="テキスト ボックス 440">
              <a:extLst>
                <a:ext uri="{FF2B5EF4-FFF2-40B4-BE49-F238E27FC236}">
                  <a16:creationId xmlns:a16="http://schemas.microsoft.com/office/drawing/2014/main" id="{00000000-0008-0000-0200-0000B9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7" name="グループ化 13">
            <a:extLst>
              <a:ext uri="{FF2B5EF4-FFF2-40B4-BE49-F238E27FC236}">
                <a16:creationId xmlns:a16="http://schemas.microsoft.com/office/drawing/2014/main" id="{00000000-0008-0000-0200-000053A90000}"/>
              </a:ext>
            </a:extLst>
          </xdr:cNvPr>
          <xdr:cNvGrpSpPr>
            <a:grpSpLocks/>
          </xdr:cNvGrpSpPr>
        </xdr:nvGrpSpPr>
        <xdr:grpSpPr bwMode="auto">
          <a:xfrm>
            <a:off x="5200650" y="457200"/>
            <a:ext cx="495300" cy="342900"/>
            <a:chOff x="5638800" y="295275"/>
            <a:chExt cx="495300" cy="342900"/>
          </a:xfrm>
        </xdr:grpSpPr>
        <xdr:sp macro="" textlink="">
          <xdr:nvSpPr>
            <xdr:cNvPr id="438" name="テキスト ボックス 437">
              <a:extLst>
                <a:ext uri="{FF2B5EF4-FFF2-40B4-BE49-F238E27FC236}">
                  <a16:creationId xmlns:a16="http://schemas.microsoft.com/office/drawing/2014/main" id="{00000000-0008-0000-0200-0000B6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9" name="テキスト ボックス 438">
              <a:extLst>
                <a:ext uri="{FF2B5EF4-FFF2-40B4-BE49-F238E27FC236}">
                  <a16:creationId xmlns:a16="http://schemas.microsoft.com/office/drawing/2014/main" id="{00000000-0008-0000-0200-0000B7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79799</xdr:colOff>
      <xdr:row>206</xdr:row>
      <xdr:rowOff>130967</xdr:rowOff>
    </xdr:from>
    <xdr:to>
      <xdr:col>56</xdr:col>
      <xdr:colOff>79800</xdr:colOff>
      <xdr:row>208</xdr:row>
      <xdr:rowOff>319714</xdr:rowOff>
    </xdr:to>
    <xdr:grpSp>
      <xdr:nvGrpSpPr>
        <xdr:cNvPr id="43271" name="グループ化 441">
          <a:extLst>
            <a:ext uri="{FF2B5EF4-FFF2-40B4-BE49-F238E27FC236}">
              <a16:creationId xmlns:a16="http://schemas.microsoft.com/office/drawing/2014/main" id="{00000000-0008-0000-0200-000007A90000}"/>
            </a:ext>
          </a:extLst>
        </xdr:cNvPr>
        <xdr:cNvGrpSpPr>
          <a:grpSpLocks/>
        </xdr:cNvGrpSpPr>
      </xdr:nvGrpSpPr>
      <xdr:grpSpPr bwMode="auto">
        <a:xfrm>
          <a:off x="4937549" y="24943592"/>
          <a:ext cx="476251" cy="369722"/>
          <a:chOff x="5204612" y="424389"/>
          <a:chExt cx="495301" cy="375710"/>
        </a:xfrm>
      </xdr:grpSpPr>
      <xdr:grpSp>
        <xdr:nvGrpSpPr>
          <xdr:cNvPr id="43340" name="グループ化 12">
            <a:extLst>
              <a:ext uri="{FF2B5EF4-FFF2-40B4-BE49-F238E27FC236}">
                <a16:creationId xmlns:a16="http://schemas.microsoft.com/office/drawing/2014/main" id="{00000000-0008-0000-0200-00004CA90000}"/>
              </a:ext>
            </a:extLst>
          </xdr:cNvPr>
          <xdr:cNvGrpSpPr>
            <a:grpSpLocks/>
          </xdr:cNvGrpSpPr>
        </xdr:nvGrpSpPr>
        <xdr:grpSpPr bwMode="auto">
          <a:xfrm>
            <a:off x="5319522" y="424389"/>
            <a:ext cx="275388" cy="375710"/>
            <a:chOff x="6567297" y="338664"/>
            <a:chExt cx="275388" cy="375710"/>
          </a:xfrm>
        </xdr:grpSpPr>
        <xdr:sp macro="" textlink="">
          <xdr:nvSpPr>
            <xdr:cNvPr id="447" name="テキスト ボックス 446">
              <a:extLst>
                <a:ext uri="{FF2B5EF4-FFF2-40B4-BE49-F238E27FC236}">
                  <a16:creationId xmlns:a16="http://schemas.microsoft.com/office/drawing/2014/main" id="{00000000-0008-0000-0200-0000BF010000}"/>
                </a:ext>
              </a:extLst>
            </xdr:cNvPr>
            <xdr:cNvSpPr txBox="1"/>
          </xdr:nvSpPr>
          <xdr:spPr>
            <a:xfrm rot="5400000">
              <a:off x="6632543" y="273418"/>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8" name="テキスト ボックス 447">
              <a:extLst>
                <a:ext uri="{FF2B5EF4-FFF2-40B4-BE49-F238E27FC236}">
                  <a16:creationId xmlns:a16="http://schemas.microsoft.com/office/drawing/2014/main" id="{00000000-0008-0000-0200-0000C0010000}"/>
                </a:ext>
              </a:extLst>
            </xdr:cNvPr>
            <xdr:cNvSpPr txBox="1"/>
          </xdr:nvSpPr>
          <xdr:spPr>
            <a:xfrm rot="16200000">
              <a:off x="6660281" y="531970"/>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1" name="グループ化 13">
            <a:extLst>
              <a:ext uri="{FF2B5EF4-FFF2-40B4-BE49-F238E27FC236}">
                <a16:creationId xmlns:a16="http://schemas.microsoft.com/office/drawing/2014/main" id="{00000000-0008-0000-0200-00004DA90000}"/>
              </a:ext>
            </a:extLst>
          </xdr:cNvPr>
          <xdr:cNvGrpSpPr>
            <a:grpSpLocks/>
          </xdr:cNvGrpSpPr>
        </xdr:nvGrpSpPr>
        <xdr:grpSpPr bwMode="auto">
          <a:xfrm>
            <a:off x="5204612" y="458394"/>
            <a:ext cx="495301" cy="341705"/>
            <a:chOff x="5642762" y="296469"/>
            <a:chExt cx="495301" cy="341705"/>
          </a:xfrm>
        </xdr:grpSpPr>
        <xdr:sp macro="" textlink="">
          <xdr:nvSpPr>
            <xdr:cNvPr id="445" name="テキスト ボックス 444">
              <a:extLst>
                <a:ext uri="{FF2B5EF4-FFF2-40B4-BE49-F238E27FC236}">
                  <a16:creationId xmlns:a16="http://schemas.microsoft.com/office/drawing/2014/main" id="{00000000-0008-0000-0200-0000BD010000}"/>
                </a:ext>
              </a:extLst>
            </xdr:cNvPr>
            <xdr:cNvSpPr txBox="1"/>
          </xdr:nvSpPr>
          <xdr:spPr>
            <a:xfrm flipH="1">
              <a:off x="5642763" y="296469"/>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6" name="テキスト ボックス 445">
              <a:extLst>
                <a:ext uri="{FF2B5EF4-FFF2-40B4-BE49-F238E27FC236}">
                  <a16:creationId xmlns:a16="http://schemas.microsoft.com/office/drawing/2014/main" id="{00000000-0008-0000-0200-0000BE010000}"/>
                </a:ext>
              </a:extLst>
            </xdr:cNvPr>
            <xdr:cNvSpPr txBox="1"/>
          </xdr:nvSpPr>
          <xdr:spPr>
            <a:xfrm>
              <a:off x="5642762" y="413622"/>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33</xdr:col>
      <xdr:colOff>47625</xdr:colOff>
      <xdr:row>206</xdr:row>
      <xdr:rowOff>102177</xdr:rowOff>
    </xdr:from>
    <xdr:to>
      <xdr:col>38</xdr:col>
      <xdr:colOff>47625</xdr:colOff>
      <xdr:row>208</xdr:row>
      <xdr:rowOff>305320</xdr:rowOff>
    </xdr:to>
    <xdr:grpSp>
      <xdr:nvGrpSpPr>
        <xdr:cNvPr id="43272" name="グループ化 448">
          <a:extLst>
            <a:ext uri="{FF2B5EF4-FFF2-40B4-BE49-F238E27FC236}">
              <a16:creationId xmlns:a16="http://schemas.microsoft.com/office/drawing/2014/main" id="{00000000-0008-0000-0200-000008A90000}"/>
            </a:ext>
          </a:extLst>
        </xdr:cNvPr>
        <xdr:cNvGrpSpPr>
          <a:grpSpLocks/>
        </xdr:cNvGrpSpPr>
      </xdr:nvGrpSpPr>
      <xdr:grpSpPr bwMode="auto">
        <a:xfrm>
          <a:off x="3190875" y="24914802"/>
          <a:ext cx="476250" cy="384118"/>
          <a:chOff x="5200650" y="409575"/>
          <a:chExt cx="495313" cy="390525"/>
        </a:xfrm>
      </xdr:grpSpPr>
      <xdr:grpSp>
        <xdr:nvGrpSpPr>
          <xdr:cNvPr id="43334" name="グループ化 12">
            <a:extLst>
              <a:ext uri="{FF2B5EF4-FFF2-40B4-BE49-F238E27FC236}">
                <a16:creationId xmlns:a16="http://schemas.microsoft.com/office/drawing/2014/main" id="{00000000-0008-0000-0200-000046A90000}"/>
              </a:ext>
            </a:extLst>
          </xdr:cNvPr>
          <xdr:cNvGrpSpPr>
            <a:grpSpLocks/>
          </xdr:cNvGrpSpPr>
        </xdr:nvGrpSpPr>
        <xdr:grpSpPr bwMode="auto">
          <a:xfrm>
            <a:off x="5324475" y="409575"/>
            <a:ext cx="247650" cy="390525"/>
            <a:chOff x="6572250" y="323850"/>
            <a:chExt cx="247650" cy="390525"/>
          </a:xfrm>
        </xdr:grpSpPr>
        <xdr:sp macro="" textlink="">
          <xdr:nvSpPr>
            <xdr:cNvPr id="454" name="テキスト ボックス 453">
              <a:extLst>
                <a:ext uri="{FF2B5EF4-FFF2-40B4-BE49-F238E27FC236}">
                  <a16:creationId xmlns:a16="http://schemas.microsoft.com/office/drawing/2014/main" id="{00000000-0008-0000-0200-0000C6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55" name="テキスト ボックス 454">
              <a:extLst>
                <a:ext uri="{FF2B5EF4-FFF2-40B4-BE49-F238E27FC236}">
                  <a16:creationId xmlns:a16="http://schemas.microsoft.com/office/drawing/2014/main" id="{00000000-0008-0000-0200-0000C7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35" name="グループ化 13">
            <a:extLst>
              <a:ext uri="{FF2B5EF4-FFF2-40B4-BE49-F238E27FC236}">
                <a16:creationId xmlns:a16="http://schemas.microsoft.com/office/drawing/2014/main" id="{00000000-0008-0000-0200-000047A90000}"/>
              </a:ext>
            </a:extLst>
          </xdr:cNvPr>
          <xdr:cNvGrpSpPr>
            <a:grpSpLocks/>
          </xdr:cNvGrpSpPr>
        </xdr:nvGrpSpPr>
        <xdr:grpSpPr bwMode="auto">
          <a:xfrm>
            <a:off x="5200650" y="457200"/>
            <a:ext cx="495313" cy="342900"/>
            <a:chOff x="5638800" y="295275"/>
            <a:chExt cx="495313" cy="342900"/>
          </a:xfrm>
        </xdr:grpSpPr>
        <xdr:sp macro="" textlink="">
          <xdr:nvSpPr>
            <xdr:cNvPr id="452" name="テキスト ボックス 451">
              <a:extLst>
                <a:ext uri="{FF2B5EF4-FFF2-40B4-BE49-F238E27FC236}">
                  <a16:creationId xmlns:a16="http://schemas.microsoft.com/office/drawing/2014/main" id="{00000000-0008-0000-0200-0000C4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53" name="テキスト ボックス 452">
              <a:extLst>
                <a:ext uri="{FF2B5EF4-FFF2-40B4-BE49-F238E27FC236}">
                  <a16:creationId xmlns:a16="http://schemas.microsoft.com/office/drawing/2014/main" id="{00000000-0008-0000-0200-0000C5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206</xdr:row>
      <xdr:rowOff>102177</xdr:rowOff>
    </xdr:from>
    <xdr:to>
      <xdr:col>44</xdr:col>
      <xdr:colOff>66675</xdr:colOff>
      <xdr:row>208</xdr:row>
      <xdr:rowOff>305320</xdr:rowOff>
    </xdr:to>
    <xdr:grpSp>
      <xdr:nvGrpSpPr>
        <xdr:cNvPr id="43273" name="グループ化 455">
          <a:extLst>
            <a:ext uri="{FF2B5EF4-FFF2-40B4-BE49-F238E27FC236}">
              <a16:creationId xmlns:a16="http://schemas.microsoft.com/office/drawing/2014/main" id="{00000000-0008-0000-0200-000009A90000}"/>
            </a:ext>
          </a:extLst>
        </xdr:cNvPr>
        <xdr:cNvGrpSpPr>
          <a:grpSpLocks/>
        </xdr:cNvGrpSpPr>
      </xdr:nvGrpSpPr>
      <xdr:grpSpPr bwMode="auto">
        <a:xfrm>
          <a:off x="3771900" y="24914802"/>
          <a:ext cx="485775" cy="384118"/>
          <a:chOff x="5200650" y="409575"/>
          <a:chExt cx="495300" cy="390525"/>
        </a:xfrm>
      </xdr:grpSpPr>
      <xdr:grpSp>
        <xdr:nvGrpSpPr>
          <xdr:cNvPr id="43328" name="グループ化 12">
            <a:extLst>
              <a:ext uri="{FF2B5EF4-FFF2-40B4-BE49-F238E27FC236}">
                <a16:creationId xmlns:a16="http://schemas.microsoft.com/office/drawing/2014/main" id="{00000000-0008-0000-0200-000040A90000}"/>
              </a:ext>
            </a:extLst>
          </xdr:cNvPr>
          <xdr:cNvGrpSpPr>
            <a:grpSpLocks/>
          </xdr:cNvGrpSpPr>
        </xdr:nvGrpSpPr>
        <xdr:grpSpPr bwMode="auto">
          <a:xfrm>
            <a:off x="5324475" y="409575"/>
            <a:ext cx="247650" cy="390525"/>
            <a:chOff x="6572250" y="323850"/>
            <a:chExt cx="247650" cy="390525"/>
          </a:xfrm>
        </xdr:grpSpPr>
        <xdr:sp macro="" textlink="">
          <xdr:nvSpPr>
            <xdr:cNvPr id="461" name="テキスト ボックス 460">
              <a:extLst>
                <a:ext uri="{FF2B5EF4-FFF2-40B4-BE49-F238E27FC236}">
                  <a16:creationId xmlns:a16="http://schemas.microsoft.com/office/drawing/2014/main" id="{00000000-0008-0000-0200-0000CD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2" name="テキスト ボックス 461">
              <a:extLst>
                <a:ext uri="{FF2B5EF4-FFF2-40B4-BE49-F238E27FC236}">
                  <a16:creationId xmlns:a16="http://schemas.microsoft.com/office/drawing/2014/main" id="{00000000-0008-0000-0200-0000CE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9" name="グループ化 13">
            <a:extLst>
              <a:ext uri="{FF2B5EF4-FFF2-40B4-BE49-F238E27FC236}">
                <a16:creationId xmlns:a16="http://schemas.microsoft.com/office/drawing/2014/main" id="{00000000-0008-0000-0200-000041A90000}"/>
              </a:ext>
            </a:extLst>
          </xdr:cNvPr>
          <xdr:cNvGrpSpPr>
            <a:grpSpLocks/>
          </xdr:cNvGrpSpPr>
        </xdr:nvGrpSpPr>
        <xdr:grpSpPr bwMode="auto">
          <a:xfrm>
            <a:off x="5200650" y="457200"/>
            <a:ext cx="495300" cy="342900"/>
            <a:chOff x="5638800" y="295275"/>
            <a:chExt cx="495300" cy="342900"/>
          </a:xfrm>
        </xdr:grpSpPr>
        <xdr:sp macro="" textlink="">
          <xdr:nvSpPr>
            <xdr:cNvPr id="459" name="テキスト ボックス 458">
              <a:extLst>
                <a:ext uri="{FF2B5EF4-FFF2-40B4-BE49-F238E27FC236}">
                  <a16:creationId xmlns:a16="http://schemas.microsoft.com/office/drawing/2014/main" id="{00000000-0008-0000-0200-0000CB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0" name="テキスト ボックス 459">
              <a:extLst>
                <a:ext uri="{FF2B5EF4-FFF2-40B4-BE49-F238E27FC236}">
                  <a16:creationId xmlns:a16="http://schemas.microsoft.com/office/drawing/2014/main" id="{00000000-0008-0000-0200-0000CC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206</xdr:row>
      <xdr:rowOff>102177</xdr:rowOff>
    </xdr:from>
    <xdr:to>
      <xdr:col>50</xdr:col>
      <xdr:colOff>66675</xdr:colOff>
      <xdr:row>208</xdr:row>
      <xdr:rowOff>305320</xdr:rowOff>
    </xdr:to>
    <xdr:grpSp>
      <xdr:nvGrpSpPr>
        <xdr:cNvPr id="43274" name="グループ化 462">
          <a:extLst>
            <a:ext uri="{FF2B5EF4-FFF2-40B4-BE49-F238E27FC236}">
              <a16:creationId xmlns:a16="http://schemas.microsoft.com/office/drawing/2014/main" id="{00000000-0008-0000-0200-00000AA90000}"/>
            </a:ext>
          </a:extLst>
        </xdr:cNvPr>
        <xdr:cNvGrpSpPr>
          <a:grpSpLocks/>
        </xdr:cNvGrpSpPr>
      </xdr:nvGrpSpPr>
      <xdr:grpSpPr bwMode="auto">
        <a:xfrm>
          <a:off x="4343400" y="24914802"/>
          <a:ext cx="485775" cy="384118"/>
          <a:chOff x="5200650" y="409575"/>
          <a:chExt cx="495300" cy="390525"/>
        </a:xfrm>
      </xdr:grpSpPr>
      <xdr:grpSp>
        <xdr:nvGrpSpPr>
          <xdr:cNvPr id="43322" name="グループ化 12">
            <a:extLst>
              <a:ext uri="{FF2B5EF4-FFF2-40B4-BE49-F238E27FC236}">
                <a16:creationId xmlns:a16="http://schemas.microsoft.com/office/drawing/2014/main" id="{00000000-0008-0000-0200-00003AA90000}"/>
              </a:ext>
            </a:extLst>
          </xdr:cNvPr>
          <xdr:cNvGrpSpPr>
            <a:grpSpLocks/>
          </xdr:cNvGrpSpPr>
        </xdr:nvGrpSpPr>
        <xdr:grpSpPr bwMode="auto">
          <a:xfrm>
            <a:off x="5324475" y="409575"/>
            <a:ext cx="247650" cy="390525"/>
            <a:chOff x="6572250" y="323850"/>
            <a:chExt cx="247650" cy="390525"/>
          </a:xfrm>
        </xdr:grpSpPr>
        <xdr:sp macro="" textlink="">
          <xdr:nvSpPr>
            <xdr:cNvPr id="468" name="テキスト ボックス 467">
              <a:extLst>
                <a:ext uri="{FF2B5EF4-FFF2-40B4-BE49-F238E27FC236}">
                  <a16:creationId xmlns:a16="http://schemas.microsoft.com/office/drawing/2014/main" id="{00000000-0008-0000-0200-0000D4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9" name="テキスト ボックス 468">
              <a:extLst>
                <a:ext uri="{FF2B5EF4-FFF2-40B4-BE49-F238E27FC236}">
                  <a16:creationId xmlns:a16="http://schemas.microsoft.com/office/drawing/2014/main" id="{00000000-0008-0000-0200-0000D5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3" name="グループ化 13">
            <a:extLst>
              <a:ext uri="{FF2B5EF4-FFF2-40B4-BE49-F238E27FC236}">
                <a16:creationId xmlns:a16="http://schemas.microsoft.com/office/drawing/2014/main" id="{00000000-0008-0000-0200-00003BA90000}"/>
              </a:ext>
            </a:extLst>
          </xdr:cNvPr>
          <xdr:cNvGrpSpPr>
            <a:grpSpLocks/>
          </xdr:cNvGrpSpPr>
        </xdr:nvGrpSpPr>
        <xdr:grpSpPr bwMode="auto">
          <a:xfrm>
            <a:off x="5200650" y="457200"/>
            <a:ext cx="495300" cy="342900"/>
            <a:chOff x="5638800" y="295275"/>
            <a:chExt cx="495300" cy="342900"/>
          </a:xfrm>
        </xdr:grpSpPr>
        <xdr:sp macro="" textlink="">
          <xdr:nvSpPr>
            <xdr:cNvPr id="466" name="テキスト ボックス 465">
              <a:extLst>
                <a:ext uri="{FF2B5EF4-FFF2-40B4-BE49-F238E27FC236}">
                  <a16:creationId xmlns:a16="http://schemas.microsoft.com/office/drawing/2014/main" id="{00000000-0008-0000-0200-0000D2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7" name="テキスト ボックス 466">
              <a:extLst>
                <a:ext uri="{FF2B5EF4-FFF2-40B4-BE49-F238E27FC236}">
                  <a16:creationId xmlns:a16="http://schemas.microsoft.com/office/drawing/2014/main" id="{00000000-0008-0000-0200-0000D3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206</xdr:row>
      <xdr:rowOff>92652</xdr:rowOff>
    </xdr:from>
    <xdr:to>
      <xdr:col>32</xdr:col>
      <xdr:colOff>47625</xdr:colOff>
      <xdr:row>208</xdr:row>
      <xdr:rowOff>305320</xdr:rowOff>
    </xdr:to>
    <xdr:grpSp>
      <xdr:nvGrpSpPr>
        <xdr:cNvPr id="43275" name="グループ化 469">
          <a:extLst>
            <a:ext uri="{FF2B5EF4-FFF2-40B4-BE49-F238E27FC236}">
              <a16:creationId xmlns:a16="http://schemas.microsoft.com/office/drawing/2014/main" id="{00000000-0008-0000-0200-00000BA90000}"/>
            </a:ext>
          </a:extLst>
        </xdr:cNvPr>
        <xdr:cNvGrpSpPr>
          <a:grpSpLocks/>
        </xdr:cNvGrpSpPr>
      </xdr:nvGrpSpPr>
      <xdr:grpSpPr bwMode="auto">
        <a:xfrm>
          <a:off x="2619375" y="24905277"/>
          <a:ext cx="476250" cy="393643"/>
          <a:chOff x="5200650" y="409575"/>
          <a:chExt cx="495313" cy="390525"/>
        </a:xfrm>
      </xdr:grpSpPr>
      <xdr:grpSp>
        <xdr:nvGrpSpPr>
          <xdr:cNvPr id="43316" name="グループ化 12">
            <a:extLst>
              <a:ext uri="{FF2B5EF4-FFF2-40B4-BE49-F238E27FC236}">
                <a16:creationId xmlns:a16="http://schemas.microsoft.com/office/drawing/2014/main" id="{00000000-0008-0000-0200-000034A90000}"/>
              </a:ext>
            </a:extLst>
          </xdr:cNvPr>
          <xdr:cNvGrpSpPr>
            <a:grpSpLocks/>
          </xdr:cNvGrpSpPr>
        </xdr:nvGrpSpPr>
        <xdr:grpSpPr bwMode="auto">
          <a:xfrm>
            <a:off x="5324475" y="409575"/>
            <a:ext cx="247650" cy="390525"/>
            <a:chOff x="6572250" y="323850"/>
            <a:chExt cx="247650" cy="390525"/>
          </a:xfrm>
        </xdr:grpSpPr>
        <xdr:sp macro="" textlink="">
          <xdr:nvSpPr>
            <xdr:cNvPr id="475" name="テキスト ボックス 474">
              <a:extLst>
                <a:ext uri="{FF2B5EF4-FFF2-40B4-BE49-F238E27FC236}">
                  <a16:creationId xmlns:a16="http://schemas.microsoft.com/office/drawing/2014/main" id="{00000000-0008-0000-0200-0000DB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76" name="テキスト ボックス 475">
              <a:extLst>
                <a:ext uri="{FF2B5EF4-FFF2-40B4-BE49-F238E27FC236}">
                  <a16:creationId xmlns:a16="http://schemas.microsoft.com/office/drawing/2014/main" id="{00000000-0008-0000-0200-0000DC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7" name="グループ化 13">
            <a:extLst>
              <a:ext uri="{FF2B5EF4-FFF2-40B4-BE49-F238E27FC236}">
                <a16:creationId xmlns:a16="http://schemas.microsoft.com/office/drawing/2014/main" id="{00000000-0008-0000-0200-000035A90000}"/>
              </a:ext>
            </a:extLst>
          </xdr:cNvPr>
          <xdr:cNvGrpSpPr>
            <a:grpSpLocks/>
          </xdr:cNvGrpSpPr>
        </xdr:nvGrpSpPr>
        <xdr:grpSpPr bwMode="auto">
          <a:xfrm>
            <a:off x="5200650" y="457200"/>
            <a:ext cx="495313" cy="342900"/>
            <a:chOff x="5638800" y="295275"/>
            <a:chExt cx="495313" cy="342900"/>
          </a:xfrm>
        </xdr:grpSpPr>
        <xdr:sp macro="" textlink="">
          <xdr:nvSpPr>
            <xdr:cNvPr id="473" name="テキスト ボックス 472">
              <a:extLst>
                <a:ext uri="{FF2B5EF4-FFF2-40B4-BE49-F238E27FC236}">
                  <a16:creationId xmlns:a16="http://schemas.microsoft.com/office/drawing/2014/main" id="{00000000-0008-0000-0200-0000D9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74" name="テキスト ボックス 473">
              <a:extLst>
                <a:ext uri="{FF2B5EF4-FFF2-40B4-BE49-F238E27FC236}">
                  <a16:creationId xmlns:a16="http://schemas.microsoft.com/office/drawing/2014/main" id="{00000000-0008-0000-0200-0000DA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201</xdr:row>
      <xdr:rowOff>171450</xdr:rowOff>
    </xdr:from>
    <xdr:to>
      <xdr:col>113</xdr:col>
      <xdr:colOff>66675</xdr:colOff>
      <xdr:row>203</xdr:row>
      <xdr:rowOff>169892</xdr:rowOff>
    </xdr:to>
    <xdr:grpSp>
      <xdr:nvGrpSpPr>
        <xdr:cNvPr id="43276" name="グループ化 479">
          <a:extLst>
            <a:ext uri="{FF2B5EF4-FFF2-40B4-BE49-F238E27FC236}">
              <a16:creationId xmlns:a16="http://schemas.microsoft.com/office/drawing/2014/main" id="{00000000-0008-0000-0200-00000CA90000}"/>
            </a:ext>
          </a:extLst>
        </xdr:cNvPr>
        <xdr:cNvGrpSpPr>
          <a:grpSpLocks/>
        </xdr:cNvGrpSpPr>
      </xdr:nvGrpSpPr>
      <xdr:grpSpPr bwMode="auto">
        <a:xfrm>
          <a:off x="10334625" y="24250650"/>
          <a:ext cx="495300" cy="369917"/>
          <a:chOff x="5200650" y="409575"/>
          <a:chExt cx="495300" cy="390525"/>
        </a:xfrm>
      </xdr:grpSpPr>
      <xdr:grpSp>
        <xdr:nvGrpSpPr>
          <xdr:cNvPr id="43310" name="グループ化 12">
            <a:extLst>
              <a:ext uri="{FF2B5EF4-FFF2-40B4-BE49-F238E27FC236}">
                <a16:creationId xmlns:a16="http://schemas.microsoft.com/office/drawing/2014/main" id="{00000000-0008-0000-0200-00002EA90000}"/>
              </a:ext>
            </a:extLst>
          </xdr:cNvPr>
          <xdr:cNvGrpSpPr>
            <a:grpSpLocks/>
          </xdr:cNvGrpSpPr>
        </xdr:nvGrpSpPr>
        <xdr:grpSpPr bwMode="auto">
          <a:xfrm>
            <a:off x="5324475" y="409575"/>
            <a:ext cx="247650" cy="390525"/>
            <a:chOff x="6572250" y="323850"/>
            <a:chExt cx="247650" cy="390525"/>
          </a:xfrm>
        </xdr:grpSpPr>
        <xdr:sp macro="" textlink="">
          <xdr:nvSpPr>
            <xdr:cNvPr id="485" name="テキスト ボックス 484">
              <a:extLst>
                <a:ext uri="{FF2B5EF4-FFF2-40B4-BE49-F238E27FC236}">
                  <a16:creationId xmlns:a16="http://schemas.microsoft.com/office/drawing/2014/main" id="{00000000-0008-0000-0200-0000E5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86" name="テキスト ボックス 485">
              <a:extLst>
                <a:ext uri="{FF2B5EF4-FFF2-40B4-BE49-F238E27FC236}">
                  <a16:creationId xmlns:a16="http://schemas.microsoft.com/office/drawing/2014/main" id="{00000000-0008-0000-0200-0000E6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1" name="グループ化 13">
            <a:extLst>
              <a:ext uri="{FF2B5EF4-FFF2-40B4-BE49-F238E27FC236}">
                <a16:creationId xmlns:a16="http://schemas.microsoft.com/office/drawing/2014/main" id="{00000000-0008-0000-0200-00002FA90000}"/>
              </a:ext>
            </a:extLst>
          </xdr:cNvPr>
          <xdr:cNvGrpSpPr>
            <a:grpSpLocks/>
          </xdr:cNvGrpSpPr>
        </xdr:nvGrpSpPr>
        <xdr:grpSpPr bwMode="auto">
          <a:xfrm>
            <a:off x="5200650" y="457200"/>
            <a:ext cx="495300" cy="342900"/>
            <a:chOff x="5638800" y="295275"/>
            <a:chExt cx="495300" cy="342900"/>
          </a:xfrm>
        </xdr:grpSpPr>
        <xdr:sp macro="" textlink="">
          <xdr:nvSpPr>
            <xdr:cNvPr id="483" name="テキスト ボックス 482">
              <a:extLst>
                <a:ext uri="{FF2B5EF4-FFF2-40B4-BE49-F238E27FC236}">
                  <a16:creationId xmlns:a16="http://schemas.microsoft.com/office/drawing/2014/main" id="{00000000-0008-0000-0200-0000E3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84" name="テキスト ボックス 483">
              <a:extLst>
                <a:ext uri="{FF2B5EF4-FFF2-40B4-BE49-F238E27FC236}">
                  <a16:creationId xmlns:a16="http://schemas.microsoft.com/office/drawing/2014/main" id="{00000000-0008-0000-0200-0000E4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206</xdr:row>
      <xdr:rowOff>85849</xdr:rowOff>
    </xdr:from>
    <xdr:to>
      <xdr:col>113</xdr:col>
      <xdr:colOff>76200</xdr:colOff>
      <xdr:row>208</xdr:row>
      <xdr:rowOff>286270</xdr:rowOff>
    </xdr:to>
    <xdr:grpSp>
      <xdr:nvGrpSpPr>
        <xdr:cNvPr id="43277" name="グループ化 486">
          <a:extLst>
            <a:ext uri="{FF2B5EF4-FFF2-40B4-BE49-F238E27FC236}">
              <a16:creationId xmlns:a16="http://schemas.microsoft.com/office/drawing/2014/main" id="{00000000-0008-0000-0200-00000DA90000}"/>
            </a:ext>
          </a:extLst>
        </xdr:cNvPr>
        <xdr:cNvGrpSpPr>
          <a:grpSpLocks/>
        </xdr:cNvGrpSpPr>
      </xdr:nvGrpSpPr>
      <xdr:grpSpPr bwMode="auto">
        <a:xfrm>
          <a:off x="10344150" y="24898474"/>
          <a:ext cx="495300" cy="381396"/>
          <a:chOff x="5200650" y="409575"/>
          <a:chExt cx="495300" cy="390525"/>
        </a:xfrm>
      </xdr:grpSpPr>
      <xdr:grpSp>
        <xdr:nvGrpSpPr>
          <xdr:cNvPr id="43304" name="グループ化 12">
            <a:extLst>
              <a:ext uri="{FF2B5EF4-FFF2-40B4-BE49-F238E27FC236}">
                <a16:creationId xmlns:a16="http://schemas.microsoft.com/office/drawing/2014/main" id="{00000000-0008-0000-0200-000028A90000}"/>
              </a:ext>
            </a:extLst>
          </xdr:cNvPr>
          <xdr:cNvGrpSpPr>
            <a:grpSpLocks/>
          </xdr:cNvGrpSpPr>
        </xdr:nvGrpSpPr>
        <xdr:grpSpPr bwMode="auto">
          <a:xfrm>
            <a:off x="5324475" y="409575"/>
            <a:ext cx="247650" cy="390525"/>
            <a:chOff x="6572250" y="323850"/>
            <a:chExt cx="247650" cy="390525"/>
          </a:xfrm>
        </xdr:grpSpPr>
        <xdr:sp macro="" textlink="">
          <xdr:nvSpPr>
            <xdr:cNvPr id="492" name="テキスト ボックス 491">
              <a:extLst>
                <a:ext uri="{FF2B5EF4-FFF2-40B4-BE49-F238E27FC236}">
                  <a16:creationId xmlns:a16="http://schemas.microsoft.com/office/drawing/2014/main" id="{00000000-0008-0000-0200-0000EC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93" name="テキスト ボックス 492">
              <a:extLst>
                <a:ext uri="{FF2B5EF4-FFF2-40B4-BE49-F238E27FC236}">
                  <a16:creationId xmlns:a16="http://schemas.microsoft.com/office/drawing/2014/main" id="{00000000-0008-0000-0200-0000ED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05" name="グループ化 13">
            <a:extLst>
              <a:ext uri="{FF2B5EF4-FFF2-40B4-BE49-F238E27FC236}">
                <a16:creationId xmlns:a16="http://schemas.microsoft.com/office/drawing/2014/main" id="{00000000-0008-0000-0200-000029A90000}"/>
              </a:ext>
            </a:extLst>
          </xdr:cNvPr>
          <xdr:cNvGrpSpPr>
            <a:grpSpLocks/>
          </xdr:cNvGrpSpPr>
        </xdr:nvGrpSpPr>
        <xdr:grpSpPr bwMode="auto">
          <a:xfrm>
            <a:off x="5200650" y="457200"/>
            <a:ext cx="495300" cy="342900"/>
            <a:chOff x="5638800" y="295275"/>
            <a:chExt cx="495300" cy="342900"/>
          </a:xfrm>
        </xdr:grpSpPr>
        <xdr:sp macro="" textlink="">
          <xdr:nvSpPr>
            <xdr:cNvPr id="490" name="テキスト ボックス 489">
              <a:extLst>
                <a:ext uri="{FF2B5EF4-FFF2-40B4-BE49-F238E27FC236}">
                  <a16:creationId xmlns:a16="http://schemas.microsoft.com/office/drawing/2014/main" id="{00000000-0008-0000-0200-0000EA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1" name="テキスト ボックス 490">
              <a:extLst>
                <a:ext uri="{FF2B5EF4-FFF2-40B4-BE49-F238E27FC236}">
                  <a16:creationId xmlns:a16="http://schemas.microsoft.com/office/drawing/2014/main" id="{00000000-0008-0000-0200-0000EB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210</xdr:row>
      <xdr:rowOff>102178</xdr:rowOff>
    </xdr:from>
    <xdr:to>
      <xdr:col>113</xdr:col>
      <xdr:colOff>76200</xdr:colOff>
      <xdr:row>212</xdr:row>
      <xdr:rowOff>286269</xdr:rowOff>
    </xdr:to>
    <xdr:grpSp>
      <xdr:nvGrpSpPr>
        <xdr:cNvPr id="43278" name="グループ化 493">
          <a:extLst>
            <a:ext uri="{FF2B5EF4-FFF2-40B4-BE49-F238E27FC236}">
              <a16:creationId xmlns:a16="http://schemas.microsoft.com/office/drawing/2014/main" id="{00000000-0008-0000-0200-00000EA90000}"/>
            </a:ext>
          </a:extLst>
        </xdr:cNvPr>
        <xdr:cNvGrpSpPr>
          <a:grpSpLocks/>
        </xdr:cNvGrpSpPr>
      </xdr:nvGrpSpPr>
      <xdr:grpSpPr bwMode="auto">
        <a:xfrm>
          <a:off x="10344150" y="25514878"/>
          <a:ext cx="495300" cy="393641"/>
          <a:chOff x="5200650" y="409575"/>
          <a:chExt cx="495300" cy="390525"/>
        </a:xfrm>
      </xdr:grpSpPr>
      <xdr:grpSp>
        <xdr:nvGrpSpPr>
          <xdr:cNvPr id="43298" name="グループ化 12">
            <a:extLst>
              <a:ext uri="{FF2B5EF4-FFF2-40B4-BE49-F238E27FC236}">
                <a16:creationId xmlns:a16="http://schemas.microsoft.com/office/drawing/2014/main" id="{00000000-0008-0000-0200-000022A90000}"/>
              </a:ext>
            </a:extLst>
          </xdr:cNvPr>
          <xdr:cNvGrpSpPr>
            <a:grpSpLocks/>
          </xdr:cNvGrpSpPr>
        </xdr:nvGrpSpPr>
        <xdr:grpSpPr bwMode="auto">
          <a:xfrm>
            <a:off x="5324475" y="409575"/>
            <a:ext cx="247650" cy="390525"/>
            <a:chOff x="6572250" y="323850"/>
            <a:chExt cx="247650" cy="390525"/>
          </a:xfrm>
        </xdr:grpSpPr>
        <xdr:sp macro="" textlink="">
          <xdr:nvSpPr>
            <xdr:cNvPr id="499" name="テキスト ボックス 498">
              <a:extLst>
                <a:ext uri="{FF2B5EF4-FFF2-40B4-BE49-F238E27FC236}">
                  <a16:creationId xmlns:a16="http://schemas.microsoft.com/office/drawing/2014/main" id="{00000000-0008-0000-0200-0000F3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00" name="テキスト ボックス 499">
              <a:extLst>
                <a:ext uri="{FF2B5EF4-FFF2-40B4-BE49-F238E27FC236}">
                  <a16:creationId xmlns:a16="http://schemas.microsoft.com/office/drawing/2014/main" id="{00000000-0008-0000-0200-0000F4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9" name="グループ化 13">
            <a:extLst>
              <a:ext uri="{FF2B5EF4-FFF2-40B4-BE49-F238E27FC236}">
                <a16:creationId xmlns:a16="http://schemas.microsoft.com/office/drawing/2014/main" id="{00000000-0008-0000-0200-000023A90000}"/>
              </a:ext>
            </a:extLst>
          </xdr:cNvPr>
          <xdr:cNvGrpSpPr>
            <a:grpSpLocks/>
          </xdr:cNvGrpSpPr>
        </xdr:nvGrpSpPr>
        <xdr:grpSpPr bwMode="auto">
          <a:xfrm>
            <a:off x="5200650" y="457200"/>
            <a:ext cx="495300" cy="342900"/>
            <a:chOff x="5638800" y="295275"/>
            <a:chExt cx="495300" cy="342900"/>
          </a:xfrm>
        </xdr:grpSpPr>
        <xdr:sp macro="" textlink="">
          <xdr:nvSpPr>
            <xdr:cNvPr id="497" name="テキスト ボックス 496">
              <a:extLst>
                <a:ext uri="{FF2B5EF4-FFF2-40B4-BE49-F238E27FC236}">
                  <a16:creationId xmlns:a16="http://schemas.microsoft.com/office/drawing/2014/main" id="{00000000-0008-0000-0200-0000F1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8" name="テキスト ボックス 497">
              <a:extLst>
                <a:ext uri="{FF2B5EF4-FFF2-40B4-BE49-F238E27FC236}">
                  <a16:creationId xmlns:a16="http://schemas.microsoft.com/office/drawing/2014/main" id="{00000000-0008-0000-0200-0000F2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144</xdr:row>
      <xdr:rowOff>66675</xdr:rowOff>
    </xdr:from>
    <xdr:to>
      <xdr:col>42</xdr:col>
      <xdr:colOff>76200</xdr:colOff>
      <xdr:row>149</xdr:row>
      <xdr:rowOff>57150</xdr:rowOff>
    </xdr:to>
    <xdr:grpSp>
      <xdr:nvGrpSpPr>
        <xdr:cNvPr id="43279" name="グループ化 505">
          <a:extLst>
            <a:ext uri="{FF2B5EF4-FFF2-40B4-BE49-F238E27FC236}">
              <a16:creationId xmlns:a16="http://schemas.microsoft.com/office/drawing/2014/main" id="{00000000-0008-0000-0200-00000FA90000}"/>
            </a:ext>
          </a:extLst>
        </xdr:cNvPr>
        <xdr:cNvGrpSpPr>
          <a:grpSpLocks/>
        </xdr:cNvGrpSpPr>
      </xdr:nvGrpSpPr>
      <xdr:grpSpPr bwMode="auto">
        <a:xfrm>
          <a:off x="2190750" y="18030825"/>
          <a:ext cx="1885950" cy="514350"/>
          <a:chOff x="8370795" y="14119412"/>
          <a:chExt cx="1994646" cy="504265"/>
        </a:xfrm>
      </xdr:grpSpPr>
      <xdr:sp macro="" textlink="">
        <xdr:nvSpPr>
          <xdr:cNvPr id="503" name="テキスト ボックス 502">
            <a:extLst>
              <a:ext uri="{FF2B5EF4-FFF2-40B4-BE49-F238E27FC236}">
                <a16:creationId xmlns:a16="http://schemas.microsoft.com/office/drawing/2014/main" id="{00000000-0008-0000-0200-0000F7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3296" name="Oval 301">
            <a:extLst>
              <a:ext uri="{FF2B5EF4-FFF2-40B4-BE49-F238E27FC236}">
                <a16:creationId xmlns:a16="http://schemas.microsoft.com/office/drawing/2014/main" id="{00000000-0008-0000-0200-000020A90000}"/>
              </a:ext>
            </a:extLst>
          </xdr:cNvPr>
          <xdr:cNvSpPr>
            <a:spLocks noChangeArrowheads="1"/>
          </xdr:cNvSpPr>
        </xdr:nvSpPr>
        <xdr:spPr bwMode="auto">
          <a:xfrm>
            <a:off x="8473871" y="14281158"/>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3297" name="Oval 301">
            <a:extLst>
              <a:ext uri="{FF2B5EF4-FFF2-40B4-BE49-F238E27FC236}">
                <a16:creationId xmlns:a16="http://schemas.microsoft.com/office/drawing/2014/main" id="{00000000-0008-0000-0200-000021A90000}"/>
              </a:ext>
            </a:extLst>
          </xdr:cNvPr>
          <xdr:cNvSpPr>
            <a:spLocks noChangeArrowheads="1"/>
          </xdr:cNvSpPr>
        </xdr:nvSpPr>
        <xdr:spPr bwMode="auto">
          <a:xfrm>
            <a:off x="8863819" y="14287879"/>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3281" name="グループ化 335">
          <a:extLst>
            <a:ext uri="{FF2B5EF4-FFF2-40B4-BE49-F238E27FC236}">
              <a16:creationId xmlns:a16="http://schemas.microsoft.com/office/drawing/2014/main" id="{00000000-0008-0000-0200-000011A90000}"/>
            </a:ext>
          </a:extLst>
        </xdr:cNvPr>
        <xdr:cNvGrpSpPr>
          <a:grpSpLocks/>
        </xdr:cNvGrpSpPr>
      </xdr:nvGrpSpPr>
      <xdr:grpSpPr bwMode="auto">
        <a:xfrm>
          <a:off x="9763125" y="13925550"/>
          <a:ext cx="495300" cy="400050"/>
          <a:chOff x="5200650" y="409575"/>
          <a:chExt cx="495300" cy="390525"/>
        </a:xfrm>
      </xdr:grpSpPr>
      <xdr:grpSp>
        <xdr:nvGrpSpPr>
          <xdr:cNvPr id="43289" name="グループ化 12">
            <a:extLst>
              <a:ext uri="{FF2B5EF4-FFF2-40B4-BE49-F238E27FC236}">
                <a16:creationId xmlns:a16="http://schemas.microsoft.com/office/drawing/2014/main" id="{00000000-0008-0000-0200-000019A90000}"/>
              </a:ext>
            </a:extLst>
          </xdr:cNvPr>
          <xdr:cNvGrpSpPr>
            <a:grpSpLocks/>
          </xdr:cNvGrpSpPr>
        </xdr:nvGrpSpPr>
        <xdr:grpSpPr bwMode="auto">
          <a:xfrm>
            <a:off x="5324475" y="409575"/>
            <a:ext cx="247650" cy="390525"/>
            <a:chOff x="6572250" y="323850"/>
            <a:chExt cx="247650" cy="390525"/>
          </a:xfrm>
        </xdr:grpSpPr>
        <xdr:sp macro="" textlink="">
          <xdr:nvSpPr>
            <xdr:cNvPr id="407" name="テキスト ボックス 406">
              <a:extLst>
                <a:ext uri="{FF2B5EF4-FFF2-40B4-BE49-F238E27FC236}">
                  <a16:creationId xmlns:a16="http://schemas.microsoft.com/office/drawing/2014/main" id="{00000000-0008-0000-0200-000097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8" name="テキスト ボックス 407">
              <a:extLst>
                <a:ext uri="{FF2B5EF4-FFF2-40B4-BE49-F238E27FC236}">
                  <a16:creationId xmlns:a16="http://schemas.microsoft.com/office/drawing/2014/main" id="{00000000-0008-0000-0200-000098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0" name="グループ化 13">
            <a:extLst>
              <a:ext uri="{FF2B5EF4-FFF2-40B4-BE49-F238E27FC236}">
                <a16:creationId xmlns:a16="http://schemas.microsoft.com/office/drawing/2014/main" id="{00000000-0008-0000-0200-00001AA90000}"/>
              </a:ext>
            </a:extLst>
          </xdr:cNvPr>
          <xdr:cNvGrpSpPr>
            <a:grpSpLocks/>
          </xdr:cNvGrpSpPr>
        </xdr:nvGrpSpPr>
        <xdr:grpSpPr bwMode="auto">
          <a:xfrm>
            <a:off x="5200650" y="457200"/>
            <a:ext cx="495300" cy="342900"/>
            <a:chOff x="5638800" y="295275"/>
            <a:chExt cx="495300" cy="342900"/>
          </a:xfrm>
        </xdr:grpSpPr>
        <xdr:sp macro="" textlink="">
          <xdr:nvSpPr>
            <xdr:cNvPr id="401" name="テキスト ボックス 400">
              <a:extLst>
                <a:ext uri="{FF2B5EF4-FFF2-40B4-BE49-F238E27FC236}">
                  <a16:creationId xmlns:a16="http://schemas.microsoft.com/office/drawing/2014/main" id="{00000000-0008-0000-0200-00009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2" name="テキスト ボックス 401">
              <a:extLst>
                <a:ext uri="{FF2B5EF4-FFF2-40B4-BE49-F238E27FC236}">
                  <a16:creationId xmlns:a16="http://schemas.microsoft.com/office/drawing/2014/main" id="{00000000-0008-0000-0200-00009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65</xdr:col>
      <xdr:colOff>12295</xdr:colOff>
      <xdr:row>122</xdr:row>
      <xdr:rowOff>13333</xdr:rowOff>
    </xdr:from>
    <xdr:to>
      <xdr:col>66</xdr:col>
      <xdr:colOff>47625</xdr:colOff>
      <xdr:row>123</xdr:row>
      <xdr:rowOff>41413</xdr:rowOff>
    </xdr:to>
    <xdr:sp macro="" textlink="">
      <xdr:nvSpPr>
        <xdr:cNvPr id="43201" name="Oval 39">
          <a:extLst>
            <a:ext uri="{FF2B5EF4-FFF2-40B4-BE49-F238E27FC236}">
              <a16:creationId xmlns:a16="http://schemas.microsoft.com/office/drawing/2014/main" id="{00000000-0008-0000-0200-0000C1A80000}"/>
            </a:ext>
          </a:extLst>
        </xdr:cNvPr>
        <xdr:cNvSpPr>
          <a:spLocks noChangeArrowheads="1"/>
        </xdr:cNvSpPr>
      </xdr:nvSpPr>
      <xdr:spPr bwMode="auto">
        <a:xfrm>
          <a:off x="5733407" y="18389351"/>
          <a:ext cx="123347" cy="125876"/>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27689</xdr:colOff>
      <xdr:row>121</xdr:row>
      <xdr:rowOff>1863</xdr:rowOff>
    </xdr:from>
    <xdr:to>
      <xdr:col>50</xdr:col>
      <xdr:colOff>74844</xdr:colOff>
      <xdr:row>122</xdr:row>
      <xdr:rowOff>48178</xdr:rowOff>
    </xdr:to>
    <xdr:sp macro="" textlink="">
      <xdr:nvSpPr>
        <xdr:cNvPr id="43223" name="Oval 19">
          <a:extLst>
            <a:ext uri="{FF2B5EF4-FFF2-40B4-BE49-F238E27FC236}">
              <a16:creationId xmlns:a16="http://schemas.microsoft.com/office/drawing/2014/main" id="{00000000-0008-0000-0200-0000D7A80000}"/>
            </a:ext>
          </a:extLst>
        </xdr:cNvPr>
        <xdr:cNvSpPr>
          <a:spLocks noChangeArrowheads="1"/>
        </xdr:cNvSpPr>
      </xdr:nvSpPr>
      <xdr:spPr bwMode="auto">
        <a:xfrm>
          <a:off x="4487437" y="18156374"/>
          <a:ext cx="138170" cy="143398"/>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55492</xdr:colOff>
      <xdr:row>120</xdr:row>
      <xdr:rowOff>0</xdr:rowOff>
    </xdr:from>
    <xdr:to>
      <xdr:col>59</xdr:col>
      <xdr:colOff>55695</xdr:colOff>
      <xdr:row>122</xdr:row>
      <xdr:rowOff>73252</xdr:rowOff>
    </xdr:to>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4456347" y="18219542"/>
          <a:ext cx="792357" cy="229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49</xdr:col>
      <xdr:colOff>47239</xdr:colOff>
      <xdr:row>127</xdr:row>
      <xdr:rowOff>53433</xdr:rowOff>
    </xdr:from>
    <xdr:to>
      <xdr:col>54</xdr:col>
      <xdr:colOff>56179</xdr:colOff>
      <xdr:row>131</xdr:row>
      <xdr:rowOff>38100</xdr:rowOff>
    </xdr:to>
    <xdr:grpSp>
      <xdr:nvGrpSpPr>
        <xdr:cNvPr id="43265" name="グループ化 399">
          <a:extLst>
            <a:ext uri="{FF2B5EF4-FFF2-40B4-BE49-F238E27FC236}">
              <a16:creationId xmlns:a16="http://schemas.microsoft.com/office/drawing/2014/main" id="{00000000-0008-0000-0200-000001A90000}"/>
            </a:ext>
          </a:extLst>
        </xdr:cNvPr>
        <xdr:cNvGrpSpPr>
          <a:grpSpLocks/>
        </xdr:cNvGrpSpPr>
      </xdr:nvGrpSpPr>
      <xdr:grpSpPr bwMode="auto">
        <a:xfrm>
          <a:off x="4714489" y="16369758"/>
          <a:ext cx="485190" cy="403767"/>
          <a:chOff x="5200650" y="409575"/>
          <a:chExt cx="495300" cy="390525"/>
        </a:xfrm>
      </xdr:grpSpPr>
      <xdr:grpSp>
        <xdr:nvGrpSpPr>
          <xdr:cNvPr id="43376" name="グループ化 12">
            <a:extLst>
              <a:ext uri="{FF2B5EF4-FFF2-40B4-BE49-F238E27FC236}">
                <a16:creationId xmlns:a16="http://schemas.microsoft.com/office/drawing/2014/main" id="{00000000-0008-0000-0200-000070A90000}"/>
              </a:ext>
            </a:extLst>
          </xdr:cNvPr>
          <xdr:cNvGrpSpPr>
            <a:grpSpLocks/>
          </xdr:cNvGrpSpPr>
        </xdr:nvGrpSpPr>
        <xdr:grpSpPr bwMode="auto">
          <a:xfrm>
            <a:off x="5324475" y="409575"/>
            <a:ext cx="247650" cy="390525"/>
            <a:chOff x="6572250" y="323850"/>
            <a:chExt cx="247650" cy="390525"/>
          </a:xfrm>
        </xdr:grpSpPr>
        <xdr:sp macro="" textlink="">
          <xdr:nvSpPr>
            <xdr:cNvPr id="405" name="テキスト ボックス 404">
              <a:extLst>
                <a:ext uri="{FF2B5EF4-FFF2-40B4-BE49-F238E27FC236}">
                  <a16:creationId xmlns:a16="http://schemas.microsoft.com/office/drawing/2014/main" id="{00000000-0008-0000-0200-000095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6" name="テキスト ボックス 405">
              <a:extLst>
                <a:ext uri="{FF2B5EF4-FFF2-40B4-BE49-F238E27FC236}">
                  <a16:creationId xmlns:a16="http://schemas.microsoft.com/office/drawing/2014/main" id="{00000000-0008-0000-0200-000096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7" name="グループ化 13">
            <a:extLst>
              <a:ext uri="{FF2B5EF4-FFF2-40B4-BE49-F238E27FC236}">
                <a16:creationId xmlns:a16="http://schemas.microsoft.com/office/drawing/2014/main" id="{00000000-0008-0000-0200-000071A90000}"/>
              </a:ext>
            </a:extLst>
          </xdr:cNvPr>
          <xdr:cNvGrpSpPr>
            <a:grpSpLocks/>
          </xdr:cNvGrpSpPr>
        </xdr:nvGrpSpPr>
        <xdr:grpSpPr bwMode="auto">
          <a:xfrm>
            <a:off x="5200650" y="457200"/>
            <a:ext cx="495300" cy="342900"/>
            <a:chOff x="5638800" y="295275"/>
            <a:chExt cx="495300" cy="342900"/>
          </a:xfrm>
        </xdr:grpSpPr>
        <xdr:sp macro="" textlink="">
          <xdr:nvSpPr>
            <xdr:cNvPr id="403" name="テキスト ボックス 402">
              <a:extLst>
                <a:ext uri="{FF2B5EF4-FFF2-40B4-BE49-F238E27FC236}">
                  <a16:creationId xmlns:a16="http://schemas.microsoft.com/office/drawing/2014/main" id="{00000000-0008-0000-0200-00009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4" name="テキスト ボックス 403">
              <a:extLst>
                <a:ext uri="{FF2B5EF4-FFF2-40B4-BE49-F238E27FC236}">
                  <a16:creationId xmlns:a16="http://schemas.microsoft.com/office/drawing/2014/main" id="{00000000-0008-0000-0200-00009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53</xdr:col>
      <xdr:colOff>3195</xdr:colOff>
      <xdr:row>122</xdr:row>
      <xdr:rowOff>31569</xdr:rowOff>
    </xdr:from>
    <xdr:to>
      <xdr:col>58</xdr:col>
      <xdr:colOff>12134</xdr:colOff>
      <xdr:row>126</xdr:row>
      <xdr:rowOff>16234</xdr:rowOff>
    </xdr:to>
    <xdr:grpSp>
      <xdr:nvGrpSpPr>
        <xdr:cNvPr id="43282" name="グループ化 335">
          <a:extLst>
            <a:ext uri="{FF2B5EF4-FFF2-40B4-BE49-F238E27FC236}">
              <a16:creationId xmlns:a16="http://schemas.microsoft.com/office/drawing/2014/main" id="{00000000-0008-0000-0200-000012A90000}"/>
            </a:ext>
          </a:extLst>
        </xdr:cNvPr>
        <xdr:cNvGrpSpPr>
          <a:grpSpLocks/>
        </xdr:cNvGrpSpPr>
      </xdr:nvGrpSpPr>
      <xdr:grpSpPr bwMode="auto">
        <a:xfrm>
          <a:off x="5051445" y="15833544"/>
          <a:ext cx="485189" cy="403765"/>
          <a:chOff x="5200650" y="409575"/>
          <a:chExt cx="495300" cy="390525"/>
        </a:xfrm>
      </xdr:grpSpPr>
      <xdr:grpSp>
        <xdr:nvGrpSpPr>
          <xdr:cNvPr id="43283" name="グループ化 12">
            <a:extLst>
              <a:ext uri="{FF2B5EF4-FFF2-40B4-BE49-F238E27FC236}">
                <a16:creationId xmlns:a16="http://schemas.microsoft.com/office/drawing/2014/main" id="{00000000-0008-0000-0200-000013A90000}"/>
              </a:ext>
            </a:extLst>
          </xdr:cNvPr>
          <xdr:cNvGrpSpPr>
            <a:grpSpLocks/>
          </xdr:cNvGrpSpPr>
        </xdr:nvGrpSpPr>
        <xdr:grpSpPr bwMode="auto">
          <a:xfrm>
            <a:off x="5324475" y="409575"/>
            <a:ext cx="247650" cy="390525"/>
            <a:chOff x="6572250" y="323850"/>
            <a:chExt cx="247650" cy="390525"/>
          </a:xfrm>
        </xdr:grpSpPr>
        <xdr:sp macro="" textlink="">
          <xdr:nvSpPr>
            <xdr:cNvPr id="422" name="テキスト ボックス 421">
              <a:extLst>
                <a:ext uri="{FF2B5EF4-FFF2-40B4-BE49-F238E27FC236}">
                  <a16:creationId xmlns:a16="http://schemas.microsoft.com/office/drawing/2014/main" id="{00000000-0008-0000-0200-0000A6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3" name="テキスト ボックス 422">
              <a:extLst>
                <a:ext uri="{FF2B5EF4-FFF2-40B4-BE49-F238E27FC236}">
                  <a16:creationId xmlns:a16="http://schemas.microsoft.com/office/drawing/2014/main" id="{00000000-0008-0000-0200-0000A7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84" name="グループ化 13">
            <a:extLst>
              <a:ext uri="{FF2B5EF4-FFF2-40B4-BE49-F238E27FC236}">
                <a16:creationId xmlns:a16="http://schemas.microsoft.com/office/drawing/2014/main" id="{00000000-0008-0000-0200-000014A90000}"/>
              </a:ext>
            </a:extLst>
          </xdr:cNvPr>
          <xdr:cNvGrpSpPr>
            <a:grpSpLocks/>
          </xdr:cNvGrpSpPr>
        </xdr:nvGrpSpPr>
        <xdr:grpSpPr bwMode="auto">
          <a:xfrm>
            <a:off x="5200650" y="457200"/>
            <a:ext cx="495300" cy="342900"/>
            <a:chOff x="5638800" y="295275"/>
            <a:chExt cx="495300" cy="342900"/>
          </a:xfrm>
        </xdr:grpSpPr>
        <xdr:sp macro="" textlink="">
          <xdr:nvSpPr>
            <xdr:cNvPr id="416" name="テキスト ボックス 415">
              <a:extLst>
                <a:ext uri="{FF2B5EF4-FFF2-40B4-BE49-F238E27FC236}">
                  <a16:creationId xmlns:a16="http://schemas.microsoft.com/office/drawing/2014/main" id="{00000000-0008-0000-0200-0000A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1" name="テキスト ボックス 420">
              <a:extLst>
                <a:ext uri="{FF2B5EF4-FFF2-40B4-BE49-F238E27FC236}">
                  <a16:creationId xmlns:a16="http://schemas.microsoft.com/office/drawing/2014/main" id="{00000000-0008-0000-0200-0000A5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60983</xdr:colOff>
      <xdr:row>121</xdr:row>
      <xdr:rowOff>63503</xdr:rowOff>
    </xdr:from>
    <xdr:to>
      <xdr:col>49</xdr:col>
      <xdr:colOff>48931</xdr:colOff>
      <xdr:row>124</xdr:row>
      <xdr:rowOff>22112</xdr:rowOff>
    </xdr:to>
    <xdr:sp macro="" textlink="">
      <xdr:nvSpPr>
        <xdr:cNvPr id="395" name="Oval 249">
          <a:extLst>
            <a:ext uri="{FF2B5EF4-FFF2-40B4-BE49-F238E27FC236}">
              <a16:creationId xmlns:a16="http://schemas.microsoft.com/office/drawing/2014/main" id="{00000000-0008-0000-0200-00008B010000}"/>
            </a:ext>
          </a:extLst>
        </xdr:cNvPr>
        <xdr:cNvSpPr>
          <a:spLocks noChangeArrowheads="1"/>
        </xdr:cNvSpPr>
      </xdr:nvSpPr>
      <xdr:spPr bwMode="auto">
        <a:xfrm>
          <a:off x="4109770" y="18341723"/>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6</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xdr:col>
      <xdr:colOff>83128</xdr:colOff>
      <xdr:row>1</xdr:row>
      <xdr:rowOff>36945</xdr:rowOff>
    </xdr:from>
    <xdr:to>
      <xdr:col>112</xdr:col>
      <xdr:colOff>19560</xdr:colOff>
      <xdr:row>19</xdr:row>
      <xdr:rowOff>101600</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71146" y="144521"/>
          <a:ext cx="9706330" cy="5991141"/>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78</xdr:col>
      <xdr:colOff>84395</xdr:colOff>
      <xdr:row>2</xdr:row>
      <xdr:rowOff>339902</xdr:rowOff>
    </xdr:from>
    <xdr:to>
      <xdr:col>84</xdr:col>
      <xdr:colOff>2631</xdr:colOff>
      <xdr:row>4</xdr:row>
      <xdr:rowOff>19645</xdr:rowOff>
    </xdr:to>
    <xdr:pic>
      <xdr:nvPicPr>
        <xdr:cNvPr id="386" name="図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4921" y="560481"/>
          <a:ext cx="519815" cy="361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75588</xdr:colOff>
      <xdr:row>1</xdr:row>
      <xdr:rowOff>97797</xdr:rowOff>
    </xdr:from>
    <xdr:to>
      <xdr:col>15</xdr:col>
      <xdr:colOff>94087</xdr:colOff>
      <xdr:row>3</xdr:row>
      <xdr:rowOff>13748</xdr:rowOff>
    </xdr:to>
    <xdr:pic>
      <xdr:nvPicPr>
        <xdr:cNvPr id="393" name="図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4117" y="209856"/>
          <a:ext cx="522764" cy="375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7" name="Oval 242">
          <a:extLst>
            <a:ext uri="{FF2B5EF4-FFF2-40B4-BE49-F238E27FC236}">
              <a16:creationId xmlns:a16="http://schemas.microsoft.com/office/drawing/2014/main" id="{00000000-0008-0000-0200-000083010000}"/>
            </a:ext>
          </a:extLst>
        </xdr:cNvPr>
        <xdr:cNvSpPr>
          <a:spLocks noChangeArrowheads="1"/>
        </xdr:cNvSpPr>
      </xdr:nvSpPr>
      <xdr:spPr bwMode="auto">
        <a:xfrm>
          <a:off x="7035591" y="18885005"/>
          <a:ext cx="299873" cy="319756"/>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5</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1" name="AutoShape 11">
          <a:extLst>
            <a:ext uri="{FF2B5EF4-FFF2-40B4-BE49-F238E27FC236}">
              <a16:creationId xmlns:a16="http://schemas.microsoft.com/office/drawing/2014/main" id="{C440B55D-E843-4070-886A-3705E28E4AE9}"/>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2" name="Oval 20">
          <a:extLst>
            <a:ext uri="{FF2B5EF4-FFF2-40B4-BE49-F238E27FC236}">
              <a16:creationId xmlns:a16="http://schemas.microsoft.com/office/drawing/2014/main" id="{8C51B3B8-53B4-4D5F-B076-094341552B17}"/>
            </a:ext>
          </a:extLst>
        </xdr:cNvPr>
        <xdr:cNvSpPr>
          <a:spLocks noChangeArrowheads="1"/>
        </xdr:cNvSpPr>
      </xdr:nvSpPr>
      <xdr:spPr bwMode="auto">
        <a:xfrm>
          <a:off x="9644496" y="18904527"/>
          <a:ext cx="142875" cy="891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63" name="Oval 20">
          <a:extLst>
            <a:ext uri="{FF2B5EF4-FFF2-40B4-BE49-F238E27FC236}">
              <a16:creationId xmlns:a16="http://schemas.microsoft.com/office/drawing/2014/main" id="{2F8BBE0A-6468-4A11-BBBC-805FCD273171}"/>
            </a:ext>
          </a:extLst>
        </xdr:cNvPr>
        <xdr:cNvSpPr>
          <a:spLocks noChangeArrowheads="1"/>
        </xdr:cNvSpPr>
      </xdr:nvSpPr>
      <xdr:spPr bwMode="auto">
        <a:xfrm>
          <a:off x="9644496" y="19459575"/>
          <a:ext cx="142875" cy="1428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C0DFAEDD-1576-4D95-98C1-3F977FACCCB0}"/>
            </a:ext>
          </a:extLst>
        </xdr:cNvPr>
        <xdr:cNvSpPr>
          <a:spLocks noChangeArrowheads="1"/>
        </xdr:cNvSpPr>
      </xdr:nvSpPr>
      <xdr:spPr bwMode="auto">
        <a:xfrm flipH="1">
          <a:off x="5438775" y="18992850"/>
          <a:ext cx="866775" cy="200025"/>
        </a:xfrm>
        <a:prstGeom prst="bracketPair">
          <a:avLst>
            <a:gd name="adj" fmla="val 24000"/>
          </a:avLst>
        </a:prstGeom>
        <a:noFill/>
        <a:ln w="952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5" name="Oval 48">
          <a:extLst>
            <a:ext uri="{FF2B5EF4-FFF2-40B4-BE49-F238E27FC236}">
              <a16:creationId xmlns:a16="http://schemas.microsoft.com/office/drawing/2014/main" id="{83048B40-08DD-4A4D-B0CA-13B43BAE6454}"/>
            </a:ext>
          </a:extLst>
        </xdr:cNvPr>
        <xdr:cNvSpPr>
          <a:spLocks noChangeArrowheads="1"/>
        </xdr:cNvSpPr>
      </xdr:nvSpPr>
      <xdr:spPr bwMode="auto">
        <a:xfrm>
          <a:off x="5210175" y="18087975"/>
          <a:ext cx="147192" cy="96102"/>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62755</xdr:colOff>
      <xdr:row>154</xdr:row>
      <xdr:rowOff>52441</xdr:rowOff>
    </xdr:from>
    <xdr:to>
      <xdr:col>99</xdr:col>
      <xdr:colOff>1</xdr:colOff>
      <xdr:row>165</xdr:row>
      <xdr:rowOff>22864</xdr:rowOff>
    </xdr:to>
    <xdr:sp macro="" textlink="">
      <xdr:nvSpPr>
        <xdr:cNvPr id="10459" name="Text Box 219">
          <a:extLst>
            <a:ext uri="{FF2B5EF4-FFF2-40B4-BE49-F238E27FC236}">
              <a16:creationId xmlns:a16="http://schemas.microsoft.com/office/drawing/2014/main" id="{00000000-0008-0000-0200-0000DB280000}"/>
            </a:ext>
          </a:extLst>
        </xdr:cNvPr>
        <xdr:cNvSpPr txBox="1">
          <a:spLocks noChangeArrowheads="1"/>
        </xdr:cNvSpPr>
      </xdr:nvSpPr>
      <xdr:spPr bwMode="auto">
        <a:xfrm>
          <a:off x="1068595" y="18355681"/>
          <a:ext cx="7229586" cy="96864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xdr:col>
      <xdr:colOff>60157</xdr:colOff>
      <xdr:row>166</xdr:row>
      <xdr:rowOff>90238</xdr:rowOff>
    </xdr:from>
    <xdr:to>
      <xdr:col>3</xdr:col>
      <xdr:colOff>20053</xdr:colOff>
      <xdr:row>168</xdr:row>
      <xdr:rowOff>20052</xdr:rowOff>
    </xdr:to>
    <xdr:sp macro="" textlink="">
      <xdr:nvSpPr>
        <xdr:cNvPr id="366" name="Oval 46">
          <a:extLst>
            <a:ext uri="{FF2B5EF4-FFF2-40B4-BE49-F238E27FC236}">
              <a16:creationId xmlns:a16="http://schemas.microsoft.com/office/drawing/2014/main" id="{115A94BA-B519-45B0-B686-019C1A9A4489}"/>
            </a:ext>
          </a:extLst>
        </xdr:cNvPr>
        <xdr:cNvSpPr>
          <a:spLocks noChangeArrowheads="1"/>
        </xdr:cNvSpPr>
      </xdr:nvSpPr>
      <xdr:spPr bwMode="auto">
        <a:xfrm>
          <a:off x="160420" y="19721764"/>
          <a:ext cx="160422" cy="170446"/>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70184</xdr:colOff>
      <xdr:row>166</xdr:row>
      <xdr:rowOff>44823</xdr:rowOff>
    </xdr:from>
    <xdr:to>
      <xdr:col>114</xdr:col>
      <xdr:colOff>44825</xdr:colOff>
      <xdr:row>183</xdr:row>
      <xdr:rowOff>56030</xdr:rowOff>
    </xdr:to>
    <xdr:sp macro="" textlink="">
      <xdr:nvSpPr>
        <xdr:cNvPr id="367" name="AutoShape 254">
          <a:extLst>
            <a:ext uri="{FF2B5EF4-FFF2-40B4-BE49-F238E27FC236}">
              <a16:creationId xmlns:a16="http://schemas.microsoft.com/office/drawing/2014/main" id="{EC86F66A-11EA-4658-922F-79681600FE9D}"/>
            </a:ext>
          </a:extLst>
        </xdr:cNvPr>
        <xdr:cNvSpPr>
          <a:spLocks noChangeArrowheads="1"/>
        </xdr:cNvSpPr>
      </xdr:nvSpPr>
      <xdr:spPr bwMode="auto">
        <a:xfrm>
          <a:off x="70184" y="19676349"/>
          <a:ext cx="11404641" cy="171568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16383</xdr:col>
      <xdr:colOff>11007</xdr:colOff>
      <xdr:row>42</xdr:row>
      <xdr:rowOff>60960</xdr:rowOff>
    </xdr:from>
    <xdr:to>
      <xdr:col>16383</xdr:col>
      <xdr:colOff>4290060</xdr:colOff>
      <xdr:row>81</xdr:row>
      <xdr:rowOff>12700</xdr:rowOff>
    </xdr:to>
    <xdr:sp macro="" textlink="">
      <xdr:nvSpPr>
        <xdr:cNvPr id="3" name="正方形/長方形 2">
          <a:extLst>
            <a:ext uri="{FF2B5EF4-FFF2-40B4-BE49-F238E27FC236}">
              <a16:creationId xmlns:a16="http://schemas.microsoft.com/office/drawing/2014/main" id="{CACD26CB-723D-FE6D-B9BA-C949002E00E4}"/>
            </a:ext>
          </a:extLst>
        </xdr:cNvPr>
        <xdr:cNvSpPr/>
      </xdr:nvSpPr>
      <xdr:spPr bwMode="auto">
        <a:xfrm>
          <a:off x="9711267" y="7452360"/>
          <a:ext cx="4279053" cy="3807460"/>
        </a:xfrm>
        <a:prstGeom prst="rect">
          <a:avLst/>
        </a:prstGeom>
        <a:solidFill>
          <a:schemeClr val="bg1">
            <a:lumMod val="95000"/>
          </a:schemeClr>
        </a:solidFill>
        <a:ln w="2857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lnSpc>
              <a:spcPct val="150000"/>
            </a:lnSpc>
          </a:pPr>
          <a:r>
            <a:rPr kumimoji="1" lang="ja-JP" altLang="en-US" sz="1800"/>
            <a:t>申告書原本の</a:t>
          </a:r>
          <a:r>
            <a:rPr kumimoji="1" lang="en-US" altLang="ja-JP" sz="1800"/>
            <a:t>【※</a:t>
          </a:r>
          <a:r>
            <a:rPr kumimoji="1" lang="ja-JP" altLang="en-US" sz="1800"/>
            <a:t>各種区分</a:t>
          </a:r>
          <a:r>
            <a:rPr kumimoji="1" lang="en-US" altLang="ja-JP" sz="1800"/>
            <a:t>】</a:t>
          </a:r>
          <a:r>
            <a:rPr kumimoji="1" lang="ja-JP" altLang="en-US" sz="1800"/>
            <a:t>欄において、</a:t>
          </a:r>
          <a:endParaRPr kumimoji="1" lang="en-US" altLang="ja-JP" sz="1800"/>
        </a:p>
        <a:p>
          <a:pPr algn="ctr">
            <a:lnSpc>
              <a:spcPct val="150000"/>
            </a:lnSpc>
          </a:pPr>
          <a:r>
            <a:rPr kumimoji="1" lang="ja-JP" altLang="en-US" sz="1800"/>
            <a:t>「保険関係等」が「</a:t>
          </a:r>
          <a:r>
            <a:rPr kumimoji="1" lang="en-US" altLang="ja-JP" sz="1800"/>
            <a:t>111</a:t>
          </a:r>
          <a:r>
            <a:rPr kumimoji="1" lang="ja-JP" altLang="en-US" sz="1800"/>
            <a:t>」又は「</a:t>
          </a:r>
          <a:r>
            <a:rPr kumimoji="1" lang="en-US" altLang="ja-JP" sz="1800"/>
            <a:t>311</a:t>
          </a:r>
          <a:r>
            <a:rPr kumimoji="1" lang="ja-JP" altLang="en-US" sz="1800"/>
            <a:t>」と印字</a:t>
          </a:r>
          <a:endParaRPr kumimoji="1" lang="en-US" altLang="ja-JP" sz="1800"/>
        </a:p>
        <a:p>
          <a:pPr algn="ctr">
            <a:lnSpc>
              <a:spcPct val="150000"/>
            </a:lnSpc>
          </a:pPr>
          <a:r>
            <a:rPr kumimoji="1" lang="ja-JP" altLang="en-US" sz="1800"/>
            <a:t>されている場合は、下方にある</a:t>
          </a:r>
          <a:endParaRPr kumimoji="1" lang="en-US" altLang="ja-JP" sz="1800"/>
        </a:p>
        <a:p>
          <a:pPr algn="ctr">
            <a:lnSpc>
              <a:spcPct val="150000"/>
            </a:lnSpc>
          </a:pPr>
          <a:r>
            <a:rPr kumimoji="1" lang="ja-JP" altLang="en-US" sz="1800"/>
            <a:t>「㉜期間別確定保険料算定内訳」欄の</a:t>
          </a:r>
          <a:endParaRPr kumimoji="1" lang="en-US" altLang="ja-JP" sz="1800"/>
        </a:p>
        <a:p>
          <a:pPr algn="ctr">
            <a:lnSpc>
              <a:spcPct val="150000"/>
            </a:lnSpc>
          </a:pPr>
          <a:r>
            <a:rPr kumimoji="1" lang="ja-JP" altLang="en-US" sz="1800"/>
            <a:t>数字も忘れずに記載いただきますよう</a:t>
          </a:r>
          <a:endParaRPr kumimoji="1" lang="en-US" altLang="ja-JP" sz="1800"/>
        </a:p>
        <a:p>
          <a:pPr algn="ctr">
            <a:lnSpc>
              <a:spcPct val="150000"/>
            </a:lnSpc>
          </a:pPr>
          <a:r>
            <a:rPr kumimoji="1" lang="ja-JP" altLang="en-US" sz="1800"/>
            <a:t>お願いいたします。</a:t>
          </a:r>
          <a:endParaRPr kumimoji="1" lang="en-US" altLang="ja-JP" sz="1800"/>
        </a:p>
      </xdr:txBody>
    </xdr:sp>
    <xdr:clientData/>
  </xdr:twoCellAnchor>
  <xdr:twoCellAnchor>
    <xdr:from>
      <xdr:col>65</xdr:col>
      <xdr:colOff>45720</xdr:colOff>
      <xdr:row>34</xdr:row>
      <xdr:rowOff>7620</xdr:rowOff>
    </xdr:from>
    <xdr:to>
      <xdr:col>16381</xdr:col>
      <xdr:colOff>0</xdr:colOff>
      <xdr:row>49</xdr:row>
      <xdr:rowOff>15240</xdr:rowOff>
    </xdr:to>
    <xdr:cxnSp macro="">
      <xdr:nvCxnSpPr>
        <xdr:cNvPr id="6" name="直線コネクタ 5">
          <a:extLst>
            <a:ext uri="{FF2B5EF4-FFF2-40B4-BE49-F238E27FC236}">
              <a16:creationId xmlns:a16="http://schemas.microsoft.com/office/drawing/2014/main" id="{2525B838-C13F-DE20-1B9A-5C457C7864EF}"/>
            </a:ext>
          </a:extLst>
        </xdr:cNvPr>
        <xdr:cNvCxnSpPr/>
      </xdr:nvCxnSpPr>
      <xdr:spPr bwMode="auto">
        <a:xfrm>
          <a:off x="5494020" y="6682740"/>
          <a:ext cx="4206240" cy="141732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twoCellAnchor>
    <xdr:from>
      <xdr:col>113</xdr:col>
      <xdr:colOff>15240</xdr:colOff>
      <xdr:row>81</xdr:row>
      <xdr:rowOff>7620</xdr:rowOff>
    </xdr:from>
    <xdr:to>
      <xdr:col>16383</xdr:col>
      <xdr:colOff>822960</xdr:colOff>
      <xdr:row>167</xdr:row>
      <xdr:rowOff>106680</xdr:rowOff>
    </xdr:to>
    <xdr:cxnSp macro="">
      <xdr:nvCxnSpPr>
        <xdr:cNvPr id="9" name="直線コネクタ 8">
          <a:extLst>
            <a:ext uri="{FF2B5EF4-FFF2-40B4-BE49-F238E27FC236}">
              <a16:creationId xmlns:a16="http://schemas.microsoft.com/office/drawing/2014/main" id="{8E8A61AA-0203-473A-BFBE-EC2F9DC2832C}"/>
            </a:ext>
          </a:extLst>
        </xdr:cNvPr>
        <xdr:cNvCxnSpPr/>
      </xdr:nvCxnSpPr>
      <xdr:spPr bwMode="auto">
        <a:xfrm flipH="1">
          <a:off x="9486900" y="11254740"/>
          <a:ext cx="1036320" cy="841248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61</xdr:row>
      <xdr:rowOff>209550</xdr:rowOff>
    </xdr:from>
    <xdr:to>
      <xdr:col>93</xdr:col>
      <xdr:colOff>0</xdr:colOff>
      <xdr:row>67</xdr:row>
      <xdr:rowOff>133350</xdr:rowOff>
    </xdr:to>
    <xdr:sp macro="" textlink="">
      <xdr:nvSpPr>
        <xdr:cNvPr id="3" name="Text Box 219">
          <a:extLst>
            <a:ext uri="{FF2B5EF4-FFF2-40B4-BE49-F238E27FC236}">
              <a16:creationId xmlns:a16="http://schemas.microsoft.com/office/drawing/2014/main" id="{00000000-0008-0000-0300-000003000000}"/>
            </a:ext>
          </a:extLst>
        </xdr:cNvPr>
        <xdr:cNvSpPr txBox="1">
          <a:spLocks noChangeArrowheads="1"/>
        </xdr:cNvSpPr>
      </xdr:nvSpPr>
      <xdr:spPr bwMode="auto">
        <a:xfrm>
          <a:off x="0" y="129825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133350</xdr:rowOff>
    </xdr:from>
    <xdr:to>
      <xdr:col>93</xdr:col>
      <xdr:colOff>1905</xdr:colOff>
      <xdr:row>74</xdr:row>
      <xdr:rowOff>19050</xdr:rowOff>
    </xdr:to>
    <xdr:sp macro="" textlink="">
      <xdr:nvSpPr>
        <xdr:cNvPr id="5" name="Text Box 219">
          <a:extLst>
            <a:ext uri="{FF2B5EF4-FFF2-40B4-BE49-F238E27FC236}">
              <a16:creationId xmlns:a16="http://schemas.microsoft.com/office/drawing/2014/main" id="{00000000-0008-0000-0300-000005000000}"/>
            </a:ext>
          </a:extLst>
        </xdr:cNvPr>
        <xdr:cNvSpPr txBox="1">
          <a:spLocks noChangeArrowheads="1"/>
        </xdr:cNvSpPr>
      </xdr:nvSpPr>
      <xdr:spPr bwMode="auto">
        <a:xfrm>
          <a:off x="9525" y="13992225"/>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1137708</xdr:colOff>
      <xdr:row>36</xdr:row>
      <xdr:rowOff>58209</xdr:rowOff>
    </xdr:from>
    <xdr:to>
      <xdr:col>11</xdr:col>
      <xdr:colOff>645583</xdr:colOff>
      <xdr:row>37</xdr:row>
      <xdr:rowOff>68792</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bwMode="auto">
        <a:xfrm flipH="1">
          <a:off x="8852958" y="920220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bwMode="auto">
        <a:xfrm flipH="1">
          <a:off x="8879416" y="10668001"/>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bwMode="auto">
        <a:xfrm flipH="1">
          <a:off x="8879416" y="14726709"/>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8" name="直線矢印コネクタ 7">
          <a:extLst>
            <a:ext uri="{FF2B5EF4-FFF2-40B4-BE49-F238E27FC236}">
              <a16:creationId xmlns:a16="http://schemas.microsoft.com/office/drawing/2014/main" id="{00000000-0008-0000-0400-000008000000}"/>
            </a:ext>
          </a:extLst>
        </xdr:cNvPr>
        <xdr:cNvCxnSpPr/>
      </xdr:nvCxnSpPr>
      <xdr:spPr bwMode="auto">
        <a:xfrm flipH="1">
          <a:off x="8868833" y="16277167"/>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9" name="直線矢印コネクタ 8">
          <a:extLst>
            <a:ext uri="{FF2B5EF4-FFF2-40B4-BE49-F238E27FC236}">
              <a16:creationId xmlns:a16="http://schemas.microsoft.com/office/drawing/2014/main" id="{00000000-0008-0000-0400-000009000000}"/>
            </a:ext>
          </a:extLst>
        </xdr:cNvPr>
        <xdr:cNvCxnSpPr/>
      </xdr:nvCxnSpPr>
      <xdr:spPr bwMode="auto">
        <a:xfrm flipH="1">
          <a:off x="8911166" y="5857876"/>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2" name="直線矢印コネクタ 11">
          <a:extLst>
            <a:ext uri="{FF2B5EF4-FFF2-40B4-BE49-F238E27FC236}">
              <a16:creationId xmlns:a16="http://schemas.microsoft.com/office/drawing/2014/main" id="{00000000-0008-0000-0400-00000C000000}"/>
            </a:ext>
          </a:extLst>
        </xdr:cNvPr>
        <xdr:cNvCxnSpPr/>
      </xdr:nvCxnSpPr>
      <xdr:spPr bwMode="auto">
        <a:xfrm flipH="1">
          <a:off x="8884708" y="739245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10" name="直線矢印コネクタ 9">
          <a:extLst>
            <a:ext uri="{FF2B5EF4-FFF2-40B4-BE49-F238E27FC236}">
              <a16:creationId xmlns:a16="http://schemas.microsoft.com/office/drawing/2014/main" id="{00000000-0008-0000-0400-00000A000000}"/>
            </a:ext>
          </a:extLst>
        </xdr:cNvPr>
        <xdr:cNvCxnSpPr/>
      </xdr:nvCxnSpPr>
      <xdr:spPr bwMode="auto">
        <a:xfrm flipH="1">
          <a:off x="9181791" y="10124903"/>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11" name="直線矢印コネクタ 10">
          <a:extLst>
            <a:ext uri="{FF2B5EF4-FFF2-40B4-BE49-F238E27FC236}">
              <a16:creationId xmlns:a16="http://schemas.microsoft.com/office/drawing/2014/main" id="{00000000-0008-0000-0400-00000B000000}"/>
            </a:ext>
          </a:extLst>
        </xdr:cNvPr>
        <xdr:cNvCxnSpPr/>
      </xdr:nvCxnSpPr>
      <xdr:spPr bwMode="auto">
        <a:xfrm flipH="1">
          <a:off x="9181791" y="13981334"/>
          <a:ext cx="747607" cy="247034"/>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13" name="直線矢印コネクタ 12">
          <a:extLst>
            <a:ext uri="{FF2B5EF4-FFF2-40B4-BE49-F238E27FC236}">
              <a16:creationId xmlns:a16="http://schemas.microsoft.com/office/drawing/2014/main" id="{00000000-0008-0000-0400-00000D000000}"/>
            </a:ext>
          </a:extLst>
        </xdr:cNvPr>
        <xdr:cNvCxnSpPr/>
      </xdr:nvCxnSpPr>
      <xdr:spPr bwMode="auto">
        <a:xfrm flipH="1">
          <a:off x="9171208" y="15449589"/>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14" name="直線矢印コネクタ 13">
          <a:extLst>
            <a:ext uri="{FF2B5EF4-FFF2-40B4-BE49-F238E27FC236}">
              <a16:creationId xmlns:a16="http://schemas.microsoft.com/office/drawing/2014/main" id="{00000000-0008-0000-0400-00000E000000}"/>
            </a:ext>
          </a:extLst>
        </xdr:cNvPr>
        <xdr:cNvCxnSpPr/>
      </xdr:nvCxnSpPr>
      <xdr:spPr bwMode="auto">
        <a:xfrm flipH="1">
          <a:off x="9213541" y="5560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5" name="直線矢印コネクタ 14">
          <a:extLst>
            <a:ext uri="{FF2B5EF4-FFF2-40B4-BE49-F238E27FC236}">
              <a16:creationId xmlns:a16="http://schemas.microsoft.com/office/drawing/2014/main" id="{00000000-0008-0000-0400-00000F000000}"/>
            </a:ext>
          </a:extLst>
        </xdr:cNvPr>
        <xdr:cNvCxnSpPr/>
      </xdr:nvCxnSpPr>
      <xdr:spPr bwMode="auto">
        <a:xfrm flipH="1">
          <a:off x="9187083" y="7017463"/>
          <a:ext cx="742315"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166413</xdr:colOff>
      <xdr:row>0</xdr:row>
      <xdr:rowOff>122621</xdr:rowOff>
    </xdr:from>
    <xdr:to>
      <xdr:col>12</xdr:col>
      <xdr:colOff>455447</xdr:colOff>
      <xdr:row>3</xdr:row>
      <xdr:rowOff>128478</xdr:rowOff>
    </xdr:to>
    <xdr:sp macro="" textlink="">
      <xdr:nvSpPr>
        <xdr:cNvPr id="16" name="吹き出し: 角を丸めた四角形 15">
          <a:extLst>
            <a:ext uri="{FF2B5EF4-FFF2-40B4-BE49-F238E27FC236}">
              <a16:creationId xmlns:a16="http://schemas.microsoft.com/office/drawing/2014/main" id="{00000000-0008-0000-0400-000010000000}"/>
            </a:ext>
          </a:extLst>
        </xdr:cNvPr>
        <xdr:cNvSpPr/>
      </xdr:nvSpPr>
      <xdr:spPr bwMode="auto">
        <a:xfrm>
          <a:off x="5036206" y="122621"/>
          <a:ext cx="4064000" cy="741581"/>
        </a:xfrm>
        <a:prstGeom prst="wedgeRoundRectCallout">
          <a:avLst>
            <a:gd name="adj1" fmla="val -29487"/>
            <a:gd name="adj2" fmla="val 178434"/>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a:t>
          </a:r>
          <a:r>
            <a:rPr kumimoji="1" lang="en-US" altLang="ja-JP" sz="1100" u="sng">
              <a:effectLst/>
              <a:latin typeface="+mn-lt"/>
              <a:ea typeface="+mn-ea"/>
              <a:cs typeface="+mn-cs"/>
            </a:rPr>
            <a:t>e-Gov</a:t>
          </a:r>
          <a:r>
            <a:rPr kumimoji="1" lang="ja-JP" altLang="en-US" sz="1100" u="sng">
              <a:effectLst/>
              <a:latin typeface="+mn-lt"/>
              <a:ea typeface="+mn-ea"/>
              <a:cs typeface="+mn-cs"/>
            </a:rPr>
            <a:t>イメージ」シート表示用の欄を新規に追加</a:t>
          </a:r>
          <a:r>
            <a:rPr kumimoji="1" lang="ja-JP" altLang="ja-JP" sz="1100" u="sng">
              <a:effectLst/>
              <a:latin typeface="+mn-lt"/>
              <a:ea typeface="+mn-ea"/>
              <a:cs typeface="+mn-cs"/>
            </a:rPr>
            <a:t>（</a:t>
          </a:r>
          <a:r>
            <a:rPr kumimoji="1" lang="en-US" altLang="ja-JP" sz="1100" u="sng">
              <a:effectLst/>
              <a:latin typeface="+mn-lt"/>
              <a:ea typeface="+mn-ea"/>
              <a:cs typeface="+mn-cs"/>
            </a:rPr>
            <a:t>2022/</a:t>
          </a:r>
          <a:r>
            <a:rPr kumimoji="1" lang="en-US" altLang="ja-JP" sz="1100" u="sng" baseline="0">
              <a:effectLst/>
              <a:latin typeface="+mn-lt"/>
              <a:ea typeface="+mn-ea"/>
              <a:cs typeface="+mn-cs"/>
            </a:rPr>
            <a:t>3/11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14</xdr:row>
      <xdr:rowOff>9523</xdr:rowOff>
    </xdr:from>
    <xdr:to>
      <xdr:col>14</xdr:col>
      <xdr:colOff>0</xdr:colOff>
      <xdr:row>25</xdr:row>
      <xdr:rowOff>9524</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rot="16200000" flipH="1">
          <a:off x="-471488" y="2224086"/>
          <a:ext cx="1885951" cy="923925"/>
        </a:xfrm>
        <a:prstGeom prst="line">
          <a:avLst/>
        </a:prstGeom>
        <a:ln w="127">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125506</xdr:colOff>
      <xdr:row>7</xdr:row>
      <xdr:rowOff>98612</xdr:rowOff>
    </xdr:from>
    <xdr:to>
      <xdr:col>53</xdr:col>
      <xdr:colOff>5978</xdr:colOff>
      <xdr:row>13</xdr:row>
      <xdr:rowOff>140945</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bwMode="auto">
        <a:xfrm>
          <a:off x="4240306" y="968188"/>
          <a:ext cx="3287060" cy="741581"/>
        </a:xfrm>
        <a:prstGeom prst="wedgeRoundRectCallout">
          <a:avLst>
            <a:gd name="adj1" fmla="val 12077"/>
            <a:gd name="adj2" fmla="val -87738"/>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「（継続事業）確定保険料・一般拠出金算定基礎賃金集計表 </a:t>
          </a:r>
          <a:r>
            <a:rPr kumimoji="1" lang="en-US" altLang="ja-JP" sz="1100" u="sng">
              <a:effectLst/>
              <a:latin typeface="+mn-lt"/>
              <a:ea typeface="+mn-ea"/>
              <a:cs typeface="+mn-cs"/>
            </a:rPr>
            <a:t>0124.xls</a:t>
          </a:r>
          <a:r>
            <a:rPr kumimoji="1" lang="ja-JP" altLang="en-US" sz="1100" u="sng">
              <a:effectLst/>
              <a:latin typeface="+mn-lt"/>
              <a:ea typeface="+mn-ea"/>
              <a:cs typeface="+mn-cs"/>
            </a:rPr>
            <a:t>」に合わせて</a:t>
          </a:r>
          <a:r>
            <a:rPr kumimoji="1" lang="ja-JP" altLang="ja-JP" sz="1100" u="sng">
              <a:effectLst/>
              <a:latin typeface="+mn-lt"/>
              <a:ea typeface="+mn-ea"/>
              <a:cs typeface="+mn-cs"/>
            </a:rPr>
            <a:t>修正（</a:t>
          </a:r>
          <a:r>
            <a:rPr kumimoji="1" lang="en-US" altLang="ja-JP" sz="1100" u="sng">
              <a:effectLst/>
              <a:latin typeface="+mn-lt"/>
              <a:ea typeface="+mn-ea"/>
              <a:cs typeface="+mn-cs"/>
            </a:rPr>
            <a:t>2022/</a:t>
          </a:r>
          <a:r>
            <a:rPr kumimoji="1" lang="en-US" altLang="ja-JP" sz="1100" u="sng" baseline="0">
              <a:effectLst/>
              <a:latin typeface="+mn-lt"/>
              <a:ea typeface="+mn-ea"/>
              <a:cs typeface="+mn-cs"/>
            </a:rPr>
            <a:t>3/2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65</xdr:col>
      <xdr:colOff>9525</xdr:colOff>
      <xdr:row>42</xdr:row>
      <xdr:rowOff>66676</xdr:rowOff>
    </xdr:from>
    <xdr:to>
      <xdr:col>107</xdr:col>
      <xdr:colOff>66675</xdr:colOff>
      <xdr:row>68</xdr:row>
      <xdr:rowOff>156882</xdr:rowOff>
    </xdr:to>
    <xdr:sp macro="" textlink="">
      <xdr:nvSpPr>
        <xdr:cNvPr id="2" name="AutoShape 255">
          <a:extLst>
            <a:ext uri="{FF2B5EF4-FFF2-40B4-BE49-F238E27FC236}">
              <a16:creationId xmlns:a16="http://schemas.microsoft.com/office/drawing/2014/main" id="{00000000-0008-0000-0700-000002000000}"/>
            </a:ext>
          </a:extLst>
        </xdr:cNvPr>
        <xdr:cNvSpPr>
          <a:spLocks noChangeArrowheads="1"/>
        </xdr:cNvSpPr>
      </xdr:nvSpPr>
      <xdr:spPr bwMode="auto">
        <a:xfrm>
          <a:off x="6564966" y="5322235"/>
          <a:ext cx="4292974" cy="3418353"/>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42</xdr:row>
      <xdr:rowOff>66676</xdr:rowOff>
    </xdr:from>
    <xdr:to>
      <xdr:col>52</xdr:col>
      <xdr:colOff>85725</xdr:colOff>
      <xdr:row>68</xdr:row>
      <xdr:rowOff>134470</xdr:rowOff>
    </xdr:to>
    <xdr:sp macro="" textlink="">
      <xdr:nvSpPr>
        <xdr:cNvPr id="3" name="AutoShape 254">
          <a:extLst>
            <a:ext uri="{FF2B5EF4-FFF2-40B4-BE49-F238E27FC236}">
              <a16:creationId xmlns:a16="http://schemas.microsoft.com/office/drawing/2014/main" id="{00000000-0008-0000-0700-000003000000}"/>
            </a:ext>
          </a:extLst>
        </xdr:cNvPr>
        <xdr:cNvSpPr>
          <a:spLocks noChangeArrowheads="1"/>
        </xdr:cNvSpPr>
      </xdr:nvSpPr>
      <xdr:spPr bwMode="auto">
        <a:xfrm>
          <a:off x="1680322" y="5322235"/>
          <a:ext cx="3649756" cy="339594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47625</xdr:colOff>
      <xdr:row>47</xdr:row>
      <xdr:rowOff>76200</xdr:rowOff>
    </xdr:from>
    <xdr:to>
      <xdr:col>54</xdr:col>
      <xdr:colOff>76200</xdr:colOff>
      <xdr:row>51</xdr:row>
      <xdr:rowOff>9525</xdr:rowOff>
    </xdr:to>
    <xdr:sp macro="" textlink="">
      <xdr:nvSpPr>
        <xdr:cNvPr id="20" name="Oval 244">
          <a:extLst>
            <a:ext uri="{FF2B5EF4-FFF2-40B4-BE49-F238E27FC236}">
              <a16:creationId xmlns:a16="http://schemas.microsoft.com/office/drawing/2014/main" id="{00000000-0008-0000-0700-000014000000}"/>
            </a:ext>
          </a:extLst>
        </xdr:cNvPr>
        <xdr:cNvSpPr>
          <a:spLocks noChangeArrowheads="1"/>
        </xdr:cNvSpPr>
      </xdr:nvSpPr>
      <xdr:spPr bwMode="auto">
        <a:xfrm>
          <a:off x="4905375" y="5943600"/>
          <a:ext cx="314325" cy="352425"/>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51</xdr:col>
      <xdr:colOff>28575</xdr:colOff>
      <xdr:row>53</xdr:row>
      <xdr:rowOff>0</xdr:rowOff>
    </xdr:from>
    <xdr:to>
      <xdr:col>54</xdr:col>
      <xdr:colOff>57150</xdr:colOff>
      <xdr:row>56</xdr:row>
      <xdr:rowOff>0</xdr:rowOff>
    </xdr:to>
    <xdr:sp macro="" textlink="">
      <xdr:nvSpPr>
        <xdr:cNvPr id="21" name="Oval 245">
          <a:extLst>
            <a:ext uri="{FF2B5EF4-FFF2-40B4-BE49-F238E27FC236}">
              <a16:creationId xmlns:a16="http://schemas.microsoft.com/office/drawing/2014/main" id="{00000000-0008-0000-0700-000015000000}"/>
            </a:ext>
          </a:extLst>
        </xdr:cNvPr>
        <xdr:cNvSpPr>
          <a:spLocks noChangeArrowheads="1"/>
        </xdr:cNvSpPr>
      </xdr:nvSpPr>
      <xdr:spPr bwMode="auto">
        <a:xfrm>
          <a:off x="4886325" y="751522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29</xdr:row>
      <xdr:rowOff>0</xdr:rowOff>
    </xdr:from>
    <xdr:to>
      <xdr:col>47</xdr:col>
      <xdr:colOff>67236</xdr:colOff>
      <xdr:row>35</xdr:row>
      <xdr:rowOff>85725</xdr:rowOff>
    </xdr:to>
    <xdr:sp macro="" textlink="">
      <xdr:nvSpPr>
        <xdr:cNvPr id="26" name="AutoShape 253">
          <a:extLst>
            <a:ext uri="{FF2B5EF4-FFF2-40B4-BE49-F238E27FC236}">
              <a16:creationId xmlns:a16="http://schemas.microsoft.com/office/drawing/2014/main" id="{00000000-0008-0000-0700-00001A000000}"/>
            </a:ext>
          </a:extLst>
        </xdr:cNvPr>
        <xdr:cNvSpPr>
          <a:spLocks noChangeArrowheads="1"/>
        </xdr:cNvSpPr>
      </xdr:nvSpPr>
      <xdr:spPr bwMode="auto">
        <a:xfrm>
          <a:off x="230281" y="3989294"/>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0" name="グループ化 106">
          <a:extLst>
            <a:ext uri="{FF2B5EF4-FFF2-40B4-BE49-F238E27FC236}">
              <a16:creationId xmlns:a16="http://schemas.microsoft.com/office/drawing/2014/main" id="{00000000-0008-0000-0700-000028000000}"/>
            </a:ext>
          </a:extLst>
        </xdr:cNvPr>
        <xdr:cNvGrpSpPr>
          <a:grpSpLocks/>
        </xdr:cNvGrpSpPr>
      </xdr:nvGrpSpPr>
      <xdr:grpSpPr bwMode="auto">
        <a:xfrm>
          <a:off x="7000875" y="4200525"/>
          <a:ext cx="476250" cy="409575"/>
          <a:chOff x="5200650" y="409575"/>
          <a:chExt cx="495300" cy="390525"/>
        </a:xfrm>
      </xdr:grpSpPr>
      <xdr:grpSp>
        <xdr:nvGrpSpPr>
          <xdr:cNvPr id="41" name="グループ化 12">
            <a:extLst>
              <a:ext uri="{FF2B5EF4-FFF2-40B4-BE49-F238E27FC236}">
                <a16:creationId xmlns:a16="http://schemas.microsoft.com/office/drawing/2014/main" id="{00000000-0008-0000-07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rot="5400000">
              <a:off x="6731149"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rot="16200000">
              <a:off x="6731149"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7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57152</xdr:colOff>
      <xdr:row>43</xdr:row>
      <xdr:rowOff>57150</xdr:rowOff>
    </xdr:from>
    <xdr:to>
      <xdr:col>52</xdr:col>
      <xdr:colOff>6726</xdr:colOff>
      <xdr:row>47</xdr:row>
      <xdr:rowOff>47625</xdr:rowOff>
    </xdr:to>
    <xdr:grpSp>
      <xdr:nvGrpSpPr>
        <xdr:cNvPr id="47" name="グループ化 114">
          <a:extLst>
            <a:ext uri="{FF2B5EF4-FFF2-40B4-BE49-F238E27FC236}">
              <a16:creationId xmlns:a16="http://schemas.microsoft.com/office/drawing/2014/main" id="{00000000-0008-0000-0700-00002F000000}"/>
            </a:ext>
          </a:extLst>
        </xdr:cNvPr>
        <xdr:cNvGrpSpPr>
          <a:grpSpLocks/>
        </xdr:cNvGrpSpPr>
      </xdr:nvGrpSpPr>
      <xdr:grpSpPr bwMode="auto">
        <a:xfrm>
          <a:off x="4438652" y="5505450"/>
          <a:ext cx="521074" cy="409575"/>
          <a:chOff x="5200650" y="409575"/>
          <a:chExt cx="505906" cy="390525"/>
        </a:xfrm>
      </xdr:grpSpPr>
      <xdr:grpSp>
        <xdr:nvGrpSpPr>
          <xdr:cNvPr id="48" name="グループ化 12">
            <a:extLst>
              <a:ext uri="{FF2B5EF4-FFF2-40B4-BE49-F238E27FC236}">
                <a16:creationId xmlns:a16="http://schemas.microsoft.com/office/drawing/2014/main" id="{00000000-0008-0000-07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700-000031000000}"/>
              </a:ext>
            </a:extLst>
          </xdr:cNvPr>
          <xdr:cNvGrpSpPr>
            <a:grpSpLocks/>
          </xdr:cNvGrpSpPr>
        </xdr:nvGrpSpPr>
        <xdr:grpSpPr bwMode="auto">
          <a:xfrm>
            <a:off x="5200650" y="454985"/>
            <a:ext cx="505906" cy="334004"/>
            <a:chOff x="5638800" y="293060"/>
            <a:chExt cx="505906" cy="334004"/>
          </a:xfrm>
        </xdr:grpSpPr>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5649406" y="400015"/>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54" name="グループ化 137">
          <a:extLst>
            <a:ext uri="{FF2B5EF4-FFF2-40B4-BE49-F238E27FC236}">
              <a16:creationId xmlns:a16="http://schemas.microsoft.com/office/drawing/2014/main" id="{00000000-0008-0000-0700-000036000000}"/>
            </a:ext>
          </a:extLst>
        </xdr:cNvPr>
        <xdr:cNvGrpSpPr>
          <a:grpSpLocks/>
        </xdr:cNvGrpSpPr>
      </xdr:nvGrpSpPr>
      <xdr:grpSpPr bwMode="auto">
        <a:xfrm>
          <a:off x="4143375" y="4200525"/>
          <a:ext cx="476250" cy="409575"/>
          <a:chOff x="5200650" y="409575"/>
          <a:chExt cx="495313" cy="390525"/>
        </a:xfrm>
      </xdr:grpSpPr>
      <xdr:grpSp>
        <xdr:nvGrpSpPr>
          <xdr:cNvPr id="55" name="グループ化 12">
            <a:extLst>
              <a:ext uri="{FF2B5EF4-FFF2-40B4-BE49-F238E27FC236}">
                <a16:creationId xmlns:a16="http://schemas.microsoft.com/office/drawing/2014/main" id="{00000000-0008-0000-0700-00003700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a:extLst>
              <a:ext uri="{FF2B5EF4-FFF2-40B4-BE49-F238E27FC236}">
                <a16:creationId xmlns:a16="http://schemas.microsoft.com/office/drawing/2014/main" id="{00000000-0008-0000-0700-00003800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7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8" name="グループ化 160">
          <a:extLst>
            <a:ext uri="{FF2B5EF4-FFF2-40B4-BE49-F238E27FC236}">
              <a16:creationId xmlns:a16="http://schemas.microsoft.com/office/drawing/2014/main" id="{00000000-0008-0000-0700-000044000000}"/>
            </a:ext>
          </a:extLst>
        </xdr:cNvPr>
        <xdr:cNvGrpSpPr>
          <a:grpSpLocks/>
        </xdr:cNvGrpSpPr>
      </xdr:nvGrpSpPr>
      <xdr:grpSpPr bwMode="auto">
        <a:xfrm>
          <a:off x="6419850" y="4200525"/>
          <a:ext cx="485775" cy="409575"/>
          <a:chOff x="5200650" y="409575"/>
          <a:chExt cx="495300" cy="390525"/>
        </a:xfrm>
      </xdr:grpSpPr>
      <xdr:grpSp>
        <xdr:nvGrpSpPr>
          <xdr:cNvPr id="69" name="グループ化 12">
            <a:extLst>
              <a:ext uri="{FF2B5EF4-FFF2-40B4-BE49-F238E27FC236}">
                <a16:creationId xmlns:a16="http://schemas.microsoft.com/office/drawing/2014/main" id="{00000000-0008-0000-07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7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103" name="グループ化 201">
          <a:extLst>
            <a:ext uri="{FF2B5EF4-FFF2-40B4-BE49-F238E27FC236}">
              <a16:creationId xmlns:a16="http://schemas.microsoft.com/office/drawing/2014/main" id="{00000000-0008-0000-0700-000067000000}"/>
            </a:ext>
          </a:extLst>
        </xdr:cNvPr>
        <xdr:cNvGrpSpPr>
          <a:grpSpLocks/>
        </xdr:cNvGrpSpPr>
      </xdr:nvGrpSpPr>
      <xdr:grpSpPr bwMode="auto">
        <a:xfrm>
          <a:off x="2133600" y="4200525"/>
          <a:ext cx="476250" cy="400050"/>
          <a:chOff x="5200650" y="409575"/>
          <a:chExt cx="495313" cy="390525"/>
        </a:xfrm>
      </xdr:grpSpPr>
      <xdr:grpSp>
        <xdr:nvGrpSpPr>
          <xdr:cNvPr id="104" name="グループ化 12">
            <a:extLst>
              <a:ext uri="{FF2B5EF4-FFF2-40B4-BE49-F238E27FC236}">
                <a16:creationId xmlns:a16="http://schemas.microsoft.com/office/drawing/2014/main" id="{00000000-0008-0000-07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700-00006900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10" name="グループ化 210">
          <a:extLst>
            <a:ext uri="{FF2B5EF4-FFF2-40B4-BE49-F238E27FC236}">
              <a16:creationId xmlns:a16="http://schemas.microsoft.com/office/drawing/2014/main" id="{00000000-0008-0000-0700-00006E000000}"/>
            </a:ext>
          </a:extLst>
        </xdr:cNvPr>
        <xdr:cNvGrpSpPr>
          <a:grpSpLocks/>
        </xdr:cNvGrpSpPr>
      </xdr:nvGrpSpPr>
      <xdr:grpSpPr bwMode="auto">
        <a:xfrm>
          <a:off x="9582150" y="5495925"/>
          <a:ext cx="495300" cy="409575"/>
          <a:chOff x="5200650" y="409575"/>
          <a:chExt cx="495300" cy="390525"/>
        </a:xfrm>
      </xdr:grpSpPr>
      <xdr:grpSp>
        <xdr:nvGrpSpPr>
          <xdr:cNvPr id="111" name="グループ化 12">
            <a:extLst>
              <a:ext uri="{FF2B5EF4-FFF2-40B4-BE49-F238E27FC236}">
                <a16:creationId xmlns:a16="http://schemas.microsoft.com/office/drawing/2014/main" id="{00000000-0008-0000-07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7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7" name="グループ化 223">
          <a:extLst>
            <a:ext uri="{FF2B5EF4-FFF2-40B4-BE49-F238E27FC236}">
              <a16:creationId xmlns:a16="http://schemas.microsoft.com/office/drawing/2014/main" id="{00000000-0008-0000-0700-000075000000}"/>
            </a:ext>
          </a:extLst>
        </xdr:cNvPr>
        <xdr:cNvGrpSpPr>
          <a:grpSpLocks/>
        </xdr:cNvGrpSpPr>
      </xdr:nvGrpSpPr>
      <xdr:grpSpPr bwMode="auto">
        <a:xfrm>
          <a:off x="4448175" y="6038850"/>
          <a:ext cx="509868" cy="400050"/>
          <a:chOff x="5200650" y="409575"/>
          <a:chExt cx="495300" cy="390525"/>
        </a:xfrm>
      </xdr:grpSpPr>
      <xdr:grpSp>
        <xdr:nvGrpSpPr>
          <xdr:cNvPr id="118" name="グループ化 12">
            <a:extLst>
              <a:ext uri="{FF2B5EF4-FFF2-40B4-BE49-F238E27FC236}">
                <a16:creationId xmlns:a16="http://schemas.microsoft.com/office/drawing/2014/main" id="{00000000-0008-0000-07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7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24" name="グループ化 230">
          <a:extLst>
            <a:ext uri="{FF2B5EF4-FFF2-40B4-BE49-F238E27FC236}">
              <a16:creationId xmlns:a16="http://schemas.microsoft.com/office/drawing/2014/main" id="{00000000-0008-0000-0700-00007C000000}"/>
            </a:ext>
          </a:extLst>
        </xdr:cNvPr>
        <xdr:cNvGrpSpPr>
          <a:grpSpLocks/>
        </xdr:cNvGrpSpPr>
      </xdr:nvGrpSpPr>
      <xdr:grpSpPr bwMode="auto">
        <a:xfrm>
          <a:off x="9572625" y="6029325"/>
          <a:ext cx="495300" cy="409575"/>
          <a:chOff x="5200650" y="409575"/>
          <a:chExt cx="495300" cy="390525"/>
        </a:xfrm>
      </xdr:grpSpPr>
      <xdr:grpSp>
        <xdr:nvGrpSpPr>
          <xdr:cNvPr id="125" name="グループ化 12">
            <a:extLst>
              <a:ext uri="{FF2B5EF4-FFF2-40B4-BE49-F238E27FC236}">
                <a16:creationId xmlns:a16="http://schemas.microsoft.com/office/drawing/2014/main" id="{00000000-0008-0000-0700-00007D00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a:extLst>
              <a:ext uri="{FF2B5EF4-FFF2-40B4-BE49-F238E27FC236}">
                <a16:creationId xmlns:a16="http://schemas.microsoft.com/office/drawing/2014/main" id="{00000000-0008-0000-0700-00007E00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31" name="グループ化 237">
          <a:extLst>
            <a:ext uri="{FF2B5EF4-FFF2-40B4-BE49-F238E27FC236}">
              <a16:creationId xmlns:a16="http://schemas.microsoft.com/office/drawing/2014/main" id="{00000000-0008-0000-0700-000083000000}"/>
            </a:ext>
          </a:extLst>
        </xdr:cNvPr>
        <xdr:cNvGrpSpPr>
          <a:grpSpLocks/>
        </xdr:cNvGrpSpPr>
      </xdr:nvGrpSpPr>
      <xdr:grpSpPr bwMode="auto">
        <a:xfrm>
          <a:off x="4438650" y="6543675"/>
          <a:ext cx="495300" cy="400050"/>
          <a:chOff x="5200650" y="409575"/>
          <a:chExt cx="495300" cy="390525"/>
        </a:xfrm>
      </xdr:grpSpPr>
      <xdr:grpSp>
        <xdr:nvGrpSpPr>
          <xdr:cNvPr id="132" name="グループ化 12">
            <a:extLst>
              <a:ext uri="{FF2B5EF4-FFF2-40B4-BE49-F238E27FC236}">
                <a16:creationId xmlns:a16="http://schemas.microsoft.com/office/drawing/2014/main" id="{00000000-0008-0000-07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7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8" name="グループ化 244">
          <a:extLst>
            <a:ext uri="{FF2B5EF4-FFF2-40B4-BE49-F238E27FC236}">
              <a16:creationId xmlns:a16="http://schemas.microsoft.com/office/drawing/2014/main" id="{00000000-0008-0000-0700-00008A000000}"/>
            </a:ext>
          </a:extLst>
        </xdr:cNvPr>
        <xdr:cNvGrpSpPr>
          <a:grpSpLocks/>
        </xdr:cNvGrpSpPr>
      </xdr:nvGrpSpPr>
      <xdr:grpSpPr bwMode="auto">
        <a:xfrm>
          <a:off x="443865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7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7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45" name="グループ化 251">
          <a:extLst>
            <a:ext uri="{FF2B5EF4-FFF2-40B4-BE49-F238E27FC236}">
              <a16:creationId xmlns:a16="http://schemas.microsoft.com/office/drawing/2014/main" id="{00000000-0008-0000-0700-000091000000}"/>
            </a:ext>
          </a:extLst>
        </xdr:cNvPr>
        <xdr:cNvGrpSpPr>
          <a:grpSpLocks/>
        </xdr:cNvGrpSpPr>
      </xdr:nvGrpSpPr>
      <xdr:grpSpPr bwMode="auto">
        <a:xfrm>
          <a:off x="9563100" y="7067550"/>
          <a:ext cx="495300" cy="409575"/>
          <a:chOff x="5200650" y="409575"/>
          <a:chExt cx="495300" cy="390525"/>
        </a:xfrm>
      </xdr:grpSpPr>
      <xdr:grpSp>
        <xdr:nvGrpSpPr>
          <xdr:cNvPr id="146" name="グループ化 12">
            <a:extLst>
              <a:ext uri="{FF2B5EF4-FFF2-40B4-BE49-F238E27FC236}">
                <a16:creationId xmlns:a16="http://schemas.microsoft.com/office/drawing/2014/main" id="{00000000-0008-0000-0700-00009200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a:extLst>
              <a:ext uri="{FF2B5EF4-FFF2-40B4-BE49-F238E27FC236}">
                <a16:creationId xmlns:a16="http://schemas.microsoft.com/office/drawing/2014/main" id="{00000000-0008-0000-0700-000093000000}"/>
              </a:ext>
            </a:extLst>
          </xdr:cNvPr>
          <xdr:cNvGrpSpPr>
            <a:grpSpLocks/>
          </xdr:cNvGrpSpPr>
        </xdr:nvGrpSpPr>
        <xdr:grpSpPr bwMode="auto">
          <a:xfrm>
            <a:off x="5200650" y="457200"/>
            <a:ext cx="495300" cy="342900"/>
            <a:chOff x="5638800" y="295275"/>
            <a:chExt cx="495300" cy="342900"/>
          </a:xfrm>
        </xdr:grpSpPr>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56030</xdr:colOff>
      <xdr:row>53</xdr:row>
      <xdr:rowOff>78441</xdr:rowOff>
    </xdr:from>
    <xdr:to>
      <xdr:col>105</xdr:col>
      <xdr:colOff>75080</xdr:colOff>
      <xdr:row>57</xdr:row>
      <xdr:rowOff>59390</xdr:rowOff>
    </xdr:to>
    <xdr:grpSp>
      <xdr:nvGrpSpPr>
        <xdr:cNvPr id="91" name="グループ化 265">
          <a:extLst>
            <a:ext uri="{FF2B5EF4-FFF2-40B4-BE49-F238E27FC236}">
              <a16:creationId xmlns:a16="http://schemas.microsoft.com/office/drawing/2014/main" id="{00000000-0008-0000-0700-00005B000000}"/>
            </a:ext>
          </a:extLst>
        </xdr:cNvPr>
        <xdr:cNvGrpSpPr>
          <a:grpSpLocks/>
        </xdr:cNvGrpSpPr>
      </xdr:nvGrpSpPr>
      <xdr:grpSpPr bwMode="auto">
        <a:xfrm>
          <a:off x="9581030" y="6574491"/>
          <a:ext cx="495300" cy="400049"/>
          <a:chOff x="5200650" y="409575"/>
          <a:chExt cx="495300" cy="390525"/>
        </a:xfrm>
      </xdr:grpSpPr>
      <xdr:grpSp>
        <xdr:nvGrpSpPr>
          <xdr:cNvPr id="92" name="グループ化 12">
            <a:extLst>
              <a:ext uri="{FF2B5EF4-FFF2-40B4-BE49-F238E27FC236}">
                <a16:creationId xmlns:a16="http://schemas.microsoft.com/office/drawing/2014/main" id="{00000000-0008-0000-0700-00005C000000}"/>
              </a:ext>
            </a:extLst>
          </xdr:cNvPr>
          <xdr:cNvGrpSpPr>
            <a:grpSpLocks/>
          </xdr:cNvGrpSpPr>
        </xdr:nvGrpSpPr>
        <xdr:grpSpPr bwMode="auto">
          <a:xfrm>
            <a:off x="5324475" y="409575"/>
            <a:ext cx="247650" cy="390525"/>
            <a:chOff x="6572250" y="323850"/>
            <a:chExt cx="247650" cy="390525"/>
          </a:xfrm>
        </xdr:grpSpPr>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7" name="テキスト ボックス 96">
              <a:extLst>
                <a:ext uri="{FF2B5EF4-FFF2-40B4-BE49-F238E27FC236}">
                  <a16:creationId xmlns:a16="http://schemas.microsoft.com/office/drawing/2014/main" id="{00000000-0008-0000-0700-00006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3" name="グループ化 13">
            <a:extLst>
              <a:ext uri="{FF2B5EF4-FFF2-40B4-BE49-F238E27FC236}">
                <a16:creationId xmlns:a16="http://schemas.microsoft.com/office/drawing/2014/main" id="{00000000-0008-0000-0700-00005D000000}"/>
              </a:ext>
            </a:extLst>
          </xdr:cNvPr>
          <xdr:cNvGrpSpPr>
            <a:grpSpLocks/>
          </xdr:cNvGrpSpPr>
        </xdr:nvGrpSpPr>
        <xdr:grpSpPr bwMode="auto">
          <a:xfrm>
            <a:off x="5200650" y="457200"/>
            <a:ext cx="495300" cy="342900"/>
            <a:chOff x="5638800" y="295275"/>
            <a:chExt cx="495300" cy="342900"/>
          </a:xfrm>
        </xdr:grpSpPr>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inkokukeisan_tool_keizoku_b_2022_e-Gov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2.inside.mhlw.go.jp\&#35506;&#23460;&#38936;&#22495;2\11202200_&#21172;&#20685;&#22522;&#28310;&#23616;&#12288;&#21172;&#20685;&#20445;&#38522;&#24500;&#21454;&#35506;\&#12460;&#12452;&#12489;&#12521;&#12452;&#12531;&#25913;&#27491;&#21069;&#65288;&#31227;&#34892;&#20013;&#65289;\&#26989;&#21209;&#29677;\&#26989;&#21209;&#20418;\&#24179;&#25104;&#65299;&#65296;&#24180;&#24230;&#65288;&#24029;&#28155;&#20197;&#38477;&#65289;&#65374;\&#65288;&#12381;&#12398;&#20182;&#65289;\&#9734;&#38599;&#29992;&#20445;&#38522;&#29575;&#24180;&#24230;&#36884;&#20013;&#24341;&#12365;&#19978;&#12370;(R4,R5)\2.R4&#12391;&#12398;&#23550;&#24540;(&#27010;&#31639;&#20445;&#38522;&#26009;+&#24460;&#26399;&#30906;&#23450;&#30003;&#21578;)\&#27096;&#24335;&#22793;&#26356;\&#19979;&#21322;&#26399;&#30906;&#23450;&#30003;&#21578;&#31639;&#23450;&#20869;&#35379;\&#12507;&#12540;&#12512;&#12506;&#12540;&#12472;&#12450;&#12483;&#12503;\&#20196;&#21644;&#65300;&#24180;&#24230;%20&#21172;&#20685;&#20445;&#38522;%20&#30906;&#23450;&#20445;&#38522;&#26009;&#31639;&#23450;&#20869;&#353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参考)e-Govイメージ_内訳表"/>
      <sheetName val="保険料計算シート（非表示）"/>
      <sheetName val="設定シート（非表示）"/>
      <sheetName val="算定基礎賃img(非表示)"/>
      <sheetName val="申告書img(非表示)"/>
    </sheetNames>
    <sheetDataSet>
      <sheetData sheetId="0"/>
      <sheetData sheetId="1"/>
      <sheetData sheetId="2">
        <row r="106">
          <cell r="DE106">
            <v>1</v>
          </cell>
        </row>
        <row r="107">
          <cell r="DE107">
            <v>3</v>
          </cell>
        </row>
        <row r="128">
          <cell r="DL128" t="str">
            <v>充当しない（全額を還付）</v>
          </cell>
          <cell r="DM128" t="str">
            <v>充当を優先（残額は還付）</v>
          </cell>
        </row>
      </sheetData>
      <sheetData sheetId="3"/>
      <sheetData sheetId="4"/>
      <sheetData sheetId="5"/>
      <sheetData sheetId="6">
        <row r="13">
          <cell r="F13">
            <v>15.5</v>
          </cell>
        </row>
        <row r="14">
          <cell r="F14">
            <v>17.5</v>
          </cell>
        </row>
        <row r="15">
          <cell r="F15">
            <v>18.5</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算用（非表示）"/>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rtlCol="0" anchor="ctr" upright="1"/>
      <a:lstStyle>
        <a:defPPr algn="ctr">
          <a:defRPr kumimoji="1" sz="1100"/>
        </a:defPPr>
      </a:lstStyle>
    </a:spDef>
    <a:lnDef>
      <a:spPr bwMode="auto">
        <a:xfrm>
          <a:off x="0" y="0"/>
          <a:ext cx="1" cy="1"/>
        </a:xfrm>
        <a:custGeom>
          <a:avLst/>
          <a:gdLst/>
          <a:ahLst/>
          <a:cxnLst/>
          <a:rect l="0" t="0" r="0" b="0"/>
          <a:pathLst/>
        </a:custGeom>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5"/>
  </sheetPr>
  <dimension ref="A1:N407"/>
  <sheetViews>
    <sheetView showGridLines="0" zoomScaleNormal="100" zoomScaleSheetLayoutView="100" workbookViewId="0"/>
  </sheetViews>
  <sheetFormatPr defaultColWidth="0" defaultRowHeight="0" customHeight="1" zeroHeight="1"/>
  <cols>
    <col min="1" max="1" width="1.5" style="177" customWidth="1"/>
    <col min="2" max="2" width="3.75" style="177" customWidth="1"/>
    <col min="3" max="3" width="2.875" style="177" customWidth="1"/>
    <col min="4" max="4" width="2" style="177" customWidth="1"/>
    <col min="5" max="5" width="3" style="177" customWidth="1"/>
    <col min="6" max="6" width="5" style="177" customWidth="1"/>
    <col min="7" max="7" width="15" style="177" customWidth="1"/>
    <col min="8" max="9" width="20" style="177" customWidth="1"/>
    <col min="10" max="10" width="15" style="177" customWidth="1"/>
    <col min="11" max="11" width="6.75" style="177" customWidth="1"/>
    <col min="12" max="12" width="3.75" style="177" customWidth="1"/>
    <col min="13" max="13" width="1.625" style="177" customWidth="1"/>
    <col min="14" max="16384" width="12.625" style="177" hidden="1"/>
  </cols>
  <sheetData>
    <row r="1" spans="2:13" ht="15" customHeight="1">
      <c r="B1" s="826" t="s">
        <v>227</v>
      </c>
      <c r="C1" s="826"/>
      <c r="D1" s="826"/>
      <c r="E1" s="826"/>
      <c r="F1" s="826"/>
      <c r="G1" s="826"/>
      <c r="H1" s="826"/>
      <c r="I1" s="826"/>
      <c r="J1" s="826"/>
      <c r="K1" s="826"/>
      <c r="L1" s="826"/>
    </row>
    <row r="2" spans="2:13" ht="15" customHeight="1">
      <c r="B2" s="826"/>
      <c r="C2" s="826"/>
      <c r="D2" s="826"/>
      <c r="E2" s="826"/>
      <c r="F2" s="826"/>
      <c r="G2" s="826"/>
      <c r="H2" s="826"/>
      <c r="I2" s="826"/>
      <c r="J2" s="826"/>
      <c r="K2" s="826"/>
      <c r="L2" s="826"/>
    </row>
    <row r="3" spans="2:13" ht="15" customHeight="1">
      <c r="B3" s="178"/>
      <c r="C3" s="178"/>
      <c r="D3" s="179"/>
      <c r="H3" s="180"/>
      <c r="I3" s="180"/>
      <c r="J3" s="180"/>
      <c r="K3" s="180"/>
      <c r="L3" s="180"/>
      <c r="M3" s="180"/>
    </row>
    <row r="4" spans="2:13" ht="15" customHeight="1">
      <c r="B4" s="181" t="s">
        <v>6</v>
      </c>
      <c r="F4" s="180"/>
      <c r="G4" s="180"/>
      <c r="H4" s="180"/>
      <c r="I4" s="180"/>
      <c r="J4" s="180"/>
      <c r="K4" s="180"/>
      <c r="L4" s="180"/>
      <c r="M4" s="180"/>
    </row>
    <row r="5" spans="2:13" ht="15" customHeight="1">
      <c r="C5" s="180" t="s">
        <v>311</v>
      </c>
      <c r="F5" s="180"/>
      <c r="G5" s="180"/>
      <c r="H5" s="180"/>
      <c r="I5" s="180"/>
      <c r="J5" s="180"/>
      <c r="K5" s="180"/>
      <c r="L5" s="180"/>
      <c r="M5" s="180"/>
    </row>
    <row r="6" spans="2:13" ht="15" customHeight="1">
      <c r="C6" s="180" t="s">
        <v>709</v>
      </c>
      <c r="F6" s="180"/>
      <c r="G6" s="180"/>
      <c r="H6" s="180"/>
      <c r="I6" s="180"/>
      <c r="J6" s="180"/>
      <c r="K6" s="180"/>
      <c r="L6" s="180"/>
      <c r="M6" s="180"/>
    </row>
    <row r="7" spans="2:13" ht="15" customHeight="1">
      <c r="C7" s="179"/>
      <c r="D7" s="177" t="s">
        <v>645</v>
      </c>
      <c r="F7" s="180"/>
      <c r="G7" s="180"/>
      <c r="H7" s="180"/>
      <c r="I7" s="180"/>
      <c r="J7" s="180"/>
      <c r="K7" s="180"/>
      <c r="L7" s="180"/>
      <c r="M7" s="180"/>
    </row>
    <row r="8" spans="2:13" ht="15" customHeight="1">
      <c r="C8" s="179" t="s">
        <v>284</v>
      </c>
      <c r="F8" s="180"/>
      <c r="G8" s="180"/>
      <c r="H8" s="180"/>
      <c r="I8" s="180"/>
      <c r="J8" s="180"/>
      <c r="K8" s="180"/>
      <c r="L8" s="180"/>
      <c r="M8" s="180"/>
    </row>
    <row r="9" spans="2:13" ht="15" customHeight="1">
      <c r="C9" s="179"/>
      <c r="F9" s="180"/>
      <c r="G9" s="180"/>
      <c r="H9" s="180"/>
      <c r="I9" s="180"/>
      <c r="J9" s="180"/>
      <c r="K9" s="180"/>
      <c r="L9" s="180"/>
      <c r="M9" s="180"/>
    </row>
    <row r="10" spans="2:13" ht="15" customHeight="1">
      <c r="B10" s="181" t="s">
        <v>228</v>
      </c>
      <c r="C10" s="179"/>
      <c r="D10" s="180"/>
      <c r="F10" s="180"/>
      <c r="G10" s="180"/>
      <c r="H10" s="180"/>
      <c r="I10" s="180"/>
      <c r="J10" s="180"/>
      <c r="K10" s="180"/>
      <c r="L10" s="180"/>
      <c r="M10" s="180"/>
    </row>
    <row r="11" spans="2:13" ht="15" customHeight="1">
      <c r="C11" s="179" t="s">
        <v>229</v>
      </c>
      <c r="D11" s="180"/>
      <c r="F11" s="180"/>
      <c r="G11" s="180"/>
      <c r="H11" s="180"/>
      <c r="I11" s="180"/>
      <c r="J11" s="180"/>
      <c r="K11" s="180"/>
      <c r="L11" s="180"/>
      <c r="M11" s="180"/>
    </row>
    <row r="12" spans="2:13" ht="15" customHeight="1" thickBot="1">
      <c r="C12" s="179"/>
      <c r="D12" s="180"/>
      <c r="F12" s="180"/>
      <c r="G12" s="180"/>
      <c r="H12" s="180"/>
      <c r="I12" s="180"/>
      <c r="J12" s="180"/>
      <c r="K12" s="180"/>
      <c r="L12" s="180"/>
      <c r="M12" s="180"/>
    </row>
    <row r="13" spans="2:13" ht="15" customHeight="1">
      <c r="C13" s="182"/>
      <c r="D13" s="183"/>
      <c r="E13" s="184"/>
      <c r="F13" s="183"/>
      <c r="G13" s="183"/>
      <c r="H13" s="183"/>
      <c r="I13" s="183"/>
      <c r="J13" s="183"/>
      <c r="K13" s="185"/>
      <c r="L13" s="180"/>
      <c r="M13" s="180"/>
    </row>
    <row r="14" spans="2:13" ht="15" customHeight="1">
      <c r="C14" s="186"/>
      <c r="D14" s="180" t="s">
        <v>644</v>
      </c>
      <c r="F14" s="180"/>
      <c r="G14" s="180"/>
      <c r="H14" s="180"/>
      <c r="I14" s="180"/>
      <c r="J14" s="180"/>
      <c r="K14" s="187"/>
      <c r="L14" s="180"/>
      <c r="M14" s="180"/>
    </row>
    <row r="15" spans="2:13" ht="15" customHeight="1">
      <c r="C15" s="186"/>
      <c r="D15" s="279" t="s">
        <v>401</v>
      </c>
      <c r="F15" s="180"/>
      <c r="G15" s="180"/>
      <c r="H15" s="180"/>
      <c r="I15" s="180"/>
      <c r="J15" s="180"/>
      <c r="K15" s="187"/>
      <c r="L15" s="180"/>
      <c r="M15" s="180"/>
    </row>
    <row r="16" spans="2:13" ht="15" customHeight="1">
      <c r="C16" s="186"/>
      <c r="D16" s="278"/>
      <c r="F16" s="180"/>
      <c r="G16" s="180"/>
      <c r="H16" s="180"/>
      <c r="I16" s="180"/>
      <c r="J16" s="180"/>
      <c r="K16" s="187"/>
      <c r="L16" s="180"/>
      <c r="M16" s="180"/>
    </row>
    <row r="17" spans="2:13" ht="15" customHeight="1">
      <c r="C17" s="186"/>
      <c r="D17" s="702" t="s">
        <v>951</v>
      </c>
      <c r="E17" s="180"/>
      <c r="F17" s="180"/>
      <c r="G17" s="180"/>
      <c r="H17" s="180"/>
      <c r="I17" s="180"/>
      <c r="J17" s="180"/>
      <c r="K17" s="187"/>
      <c r="L17" s="180"/>
      <c r="M17" s="180"/>
    </row>
    <row r="18" spans="2:13" ht="15" customHeight="1">
      <c r="C18" s="186"/>
      <c r="D18" s="180"/>
      <c r="E18" s="301" t="s">
        <v>872</v>
      </c>
      <c r="F18" s="180"/>
      <c r="G18" s="180"/>
      <c r="H18" s="180"/>
      <c r="I18" s="180"/>
      <c r="J18" s="180"/>
      <c r="K18" s="187"/>
      <c r="L18" s="180"/>
      <c r="M18" s="180"/>
    </row>
    <row r="19" spans="2:13" ht="15" customHeight="1" thickBot="1">
      <c r="C19" s="188"/>
      <c r="D19" s="189"/>
      <c r="E19" s="360"/>
      <c r="F19" s="190"/>
      <c r="G19" s="190"/>
      <c r="H19" s="190"/>
      <c r="I19" s="190"/>
      <c r="J19" s="190"/>
      <c r="K19" s="191"/>
      <c r="L19" s="180"/>
      <c r="M19" s="180"/>
    </row>
    <row r="20" spans="2:13" ht="15" customHeight="1">
      <c r="C20" s="179"/>
      <c r="D20" s="180"/>
      <c r="F20" s="180"/>
      <c r="G20" s="180"/>
      <c r="H20" s="180"/>
      <c r="I20" s="180"/>
      <c r="J20" s="180"/>
      <c r="K20" s="180"/>
      <c r="L20" s="180"/>
      <c r="M20" s="180"/>
    </row>
    <row r="21" spans="2:13" ht="15" customHeight="1">
      <c r="B21" s="181" t="s">
        <v>391</v>
      </c>
      <c r="F21" s="180"/>
      <c r="G21" s="180"/>
      <c r="H21" s="180"/>
      <c r="I21" s="180"/>
      <c r="J21" s="180"/>
      <c r="K21" s="180"/>
      <c r="L21" s="180"/>
      <c r="M21" s="180"/>
    </row>
    <row r="22" spans="2:13" ht="15" customHeight="1">
      <c r="C22" s="180" t="s">
        <v>306</v>
      </c>
      <c r="F22" s="180"/>
      <c r="G22" s="180"/>
      <c r="H22" s="180"/>
      <c r="I22" s="180"/>
      <c r="J22" s="180"/>
      <c r="K22" s="180"/>
      <c r="L22" s="180"/>
      <c r="M22" s="180"/>
    </row>
    <row r="23" spans="2:13" ht="15" customHeight="1" thickBot="1">
      <c r="D23" s="180"/>
      <c r="F23" s="180"/>
      <c r="G23" s="180"/>
      <c r="H23" s="180"/>
      <c r="I23" s="180"/>
      <c r="J23" s="180"/>
      <c r="K23" s="180"/>
      <c r="L23" s="180"/>
      <c r="M23" s="180"/>
    </row>
    <row r="24" spans="2:13" ht="15" customHeight="1">
      <c r="C24" s="192"/>
      <c r="D24" s="193"/>
      <c r="E24" s="194"/>
      <c r="F24" s="193"/>
      <c r="G24" s="193"/>
      <c r="H24" s="193"/>
      <c r="I24" s="193"/>
      <c r="J24" s="193"/>
      <c r="K24" s="195"/>
      <c r="L24" s="180"/>
      <c r="M24" s="180"/>
    </row>
    <row r="25" spans="2:13" ht="15" customHeight="1">
      <c r="C25" s="196"/>
      <c r="D25" s="180" t="s">
        <v>402</v>
      </c>
      <c r="E25" s="180"/>
      <c r="F25" s="180"/>
      <c r="G25" s="180"/>
      <c r="H25" s="180"/>
      <c r="I25" s="180"/>
      <c r="J25" s="180"/>
      <c r="K25" s="197"/>
      <c r="L25" s="180"/>
    </row>
    <row r="26" spans="2:13" ht="15" customHeight="1">
      <c r="C26" s="196"/>
      <c r="D26" s="180"/>
      <c r="E26" s="180"/>
      <c r="F26" s="180"/>
      <c r="G26" s="180"/>
      <c r="H26" s="180"/>
      <c r="I26" s="180"/>
      <c r="J26" s="180"/>
      <c r="K26" s="197"/>
      <c r="L26" s="180"/>
    </row>
    <row r="27" spans="2:13" ht="15" customHeight="1">
      <c r="C27" s="196"/>
      <c r="D27" s="180" t="s">
        <v>390</v>
      </c>
      <c r="E27" s="180"/>
      <c r="F27" s="180"/>
      <c r="G27" s="180"/>
      <c r="H27" s="180"/>
      <c r="I27" s="180"/>
      <c r="J27" s="180"/>
      <c r="K27" s="197"/>
      <c r="L27" s="180"/>
    </row>
    <row r="28" spans="2:13" ht="15" customHeight="1">
      <c r="C28" s="196"/>
      <c r="D28" s="180"/>
      <c r="E28" s="180"/>
      <c r="F28" s="180"/>
      <c r="G28" s="180"/>
      <c r="H28" s="180"/>
      <c r="I28" s="180"/>
      <c r="J28" s="180"/>
      <c r="K28" s="197"/>
      <c r="L28" s="180"/>
    </row>
    <row r="29" spans="2:13" ht="15" customHeight="1">
      <c r="C29" s="196"/>
      <c r="D29" s="180" t="s">
        <v>403</v>
      </c>
      <c r="E29" s="180"/>
      <c r="F29" s="180"/>
      <c r="G29" s="180"/>
      <c r="H29" s="180"/>
      <c r="I29" s="180"/>
      <c r="J29" s="180"/>
      <c r="K29" s="197"/>
      <c r="L29" s="180"/>
    </row>
    <row r="30" spans="2:13" ht="15" customHeight="1">
      <c r="C30" s="196"/>
      <c r="D30" s="180"/>
      <c r="E30" s="180"/>
      <c r="F30" s="180"/>
      <c r="G30" s="180"/>
      <c r="H30" s="180"/>
      <c r="I30" s="180"/>
      <c r="J30" s="180"/>
      <c r="K30" s="197"/>
      <c r="L30" s="180"/>
    </row>
    <row r="31" spans="2:13" ht="15" customHeight="1">
      <c r="C31" s="196"/>
      <c r="D31" s="180" t="s">
        <v>285</v>
      </c>
      <c r="E31" s="180"/>
      <c r="F31" s="180"/>
      <c r="G31" s="180"/>
      <c r="H31" s="180"/>
      <c r="I31" s="180"/>
      <c r="J31" s="180"/>
      <c r="K31" s="197"/>
      <c r="L31" s="180"/>
    </row>
    <row r="32" spans="2:13" ht="15" customHeight="1">
      <c r="C32" s="196"/>
      <c r="D32" s="180"/>
      <c r="E32" s="180"/>
      <c r="F32" s="180"/>
      <c r="G32" s="180"/>
      <c r="H32" s="180"/>
      <c r="I32" s="180"/>
      <c r="J32" s="180"/>
      <c r="K32" s="197"/>
      <c r="L32" s="180"/>
    </row>
    <row r="33" spans="2:13" ht="15" customHeight="1">
      <c r="C33" s="196"/>
      <c r="D33" s="180" t="s">
        <v>389</v>
      </c>
      <c r="E33" s="180"/>
      <c r="F33" s="180"/>
      <c r="G33" s="180"/>
      <c r="H33" s="180"/>
      <c r="I33" s="180"/>
      <c r="J33" s="180"/>
      <c r="K33" s="197"/>
      <c r="L33" s="180"/>
    </row>
    <row r="34" spans="2:13" ht="15" customHeight="1">
      <c r="C34" s="196"/>
      <c r="D34" s="180"/>
      <c r="E34" s="180"/>
      <c r="F34" s="180"/>
      <c r="G34" s="180"/>
      <c r="H34" s="180"/>
      <c r="I34" s="180" t="s">
        <v>307</v>
      </c>
      <c r="J34" s="180"/>
      <c r="K34" s="197" t="s">
        <v>388</v>
      </c>
      <c r="L34" s="180"/>
    </row>
    <row r="35" spans="2:13" ht="15" customHeight="1" thickBot="1">
      <c r="C35" s="198"/>
      <c r="D35" s="199"/>
      <c r="E35" s="200"/>
      <c r="F35" s="200"/>
      <c r="G35" s="200"/>
      <c r="H35" s="200"/>
      <c r="I35" s="200"/>
      <c r="J35" s="200" t="s">
        <v>388</v>
      </c>
      <c r="K35" s="201"/>
      <c r="L35" s="180"/>
    </row>
    <row r="36" spans="2:13" ht="15" customHeight="1">
      <c r="C36" s="194"/>
      <c r="D36" s="579"/>
      <c r="E36" s="193"/>
      <c r="F36" s="193"/>
      <c r="G36" s="193"/>
      <c r="H36" s="193"/>
      <c r="I36" s="193"/>
      <c r="J36" s="193" t="s">
        <v>388</v>
      </c>
      <c r="K36" s="193"/>
      <c r="L36" s="180"/>
    </row>
    <row r="37" spans="2:13" ht="15" customHeight="1">
      <c r="B37" s="181" t="s">
        <v>215</v>
      </c>
      <c r="F37" s="180"/>
      <c r="G37" s="180"/>
      <c r="H37" s="180"/>
      <c r="I37" s="180"/>
      <c r="J37" s="180"/>
      <c r="K37" s="180"/>
      <c r="L37" s="180"/>
      <c r="M37" s="180"/>
    </row>
    <row r="38" spans="2:13" ht="15" customHeight="1">
      <c r="C38" s="202" t="s">
        <v>387</v>
      </c>
      <c r="F38" s="180"/>
      <c r="G38" s="180"/>
      <c r="H38" s="180"/>
      <c r="I38" s="180"/>
      <c r="J38" s="180"/>
      <c r="K38" s="180"/>
      <c r="L38" s="180"/>
      <c r="M38" s="180"/>
    </row>
    <row r="39" spans="2:13" ht="15" customHeight="1">
      <c r="C39" s="280" t="s">
        <v>640</v>
      </c>
      <c r="D39" s="180"/>
      <c r="F39" s="180"/>
      <c r="G39" s="180"/>
      <c r="H39" s="180"/>
      <c r="I39" s="180"/>
      <c r="J39" s="180"/>
      <c r="K39" s="180"/>
      <c r="L39" s="180"/>
      <c r="M39" s="180"/>
    </row>
    <row r="40" spans="2:13" ht="15" customHeight="1">
      <c r="B40" s="202"/>
      <c r="C40" s="177" t="s">
        <v>247</v>
      </c>
      <c r="F40" s="180"/>
      <c r="G40" s="180"/>
      <c r="H40" s="180"/>
      <c r="I40" s="180"/>
      <c r="J40" s="180"/>
      <c r="K40" s="180"/>
      <c r="L40" s="180"/>
      <c r="M40" s="180"/>
    </row>
    <row r="41" spans="2:13" ht="15" customHeight="1">
      <c r="B41" s="202"/>
      <c r="C41" s="177" t="s">
        <v>392</v>
      </c>
      <c r="F41" s="180"/>
      <c r="G41" s="180"/>
      <c r="H41" s="180"/>
      <c r="I41" s="180"/>
      <c r="J41" s="180"/>
      <c r="K41" s="180"/>
      <c r="L41" s="180"/>
      <c r="M41" s="180"/>
    </row>
    <row r="42" spans="2:13" ht="15" customHeight="1" thickBot="1">
      <c r="C42" s="202"/>
      <c r="F42" s="180"/>
      <c r="G42" s="180"/>
      <c r="H42" s="180"/>
      <c r="I42" s="180"/>
      <c r="J42" s="180"/>
      <c r="K42" s="180"/>
      <c r="L42" s="180"/>
      <c r="M42" s="180"/>
    </row>
    <row r="43" spans="2:13" ht="15" customHeight="1">
      <c r="C43" s="203"/>
      <c r="D43" s="204"/>
      <c r="E43" s="204"/>
      <c r="F43" s="205"/>
      <c r="G43" s="205"/>
      <c r="H43" s="205"/>
      <c r="I43" s="205"/>
      <c r="J43" s="205"/>
      <c r="K43" s="206"/>
      <c r="L43" s="180"/>
      <c r="M43" s="180"/>
    </row>
    <row r="44" spans="2:13" ht="15" customHeight="1">
      <c r="C44" s="207"/>
      <c r="D44" s="177" t="s">
        <v>404</v>
      </c>
      <c r="K44" s="208"/>
      <c r="L44" s="180"/>
      <c r="M44" s="180"/>
    </row>
    <row r="45" spans="2:13" ht="15" customHeight="1">
      <c r="C45" s="207"/>
      <c r="E45" s="506" t="s">
        <v>641</v>
      </c>
      <c r="K45" s="208"/>
      <c r="L45" s="180"/>
      <c r="M45" s="180"/>
    </row>
    <row r="46" spans="2:13" ht="15" customHeight="1">
      <c r="C46" s="207"/>
      <c r="K46" s="208"/>
    </row>
    <row r="47" spans="2:13" ht="15" customHeight="1">
      <c r="C47" s="207"/>
      <c r="D47" s="177" t="s">
        <v>405</v>
      </c>
      <c r="K47" s="208"/>
    </row>
    <row r="48" spans="2:13" ht="15" customHeight="1">
      <c r="C48" s="207"/>
      <c r="E48" s="177" t="s">
        <v>312</v>
      </c>
      <c r="K48" s="208"/>
    </row>
    <row r="49" spans="2:13" ht="15" customHeight="1">
      <c r="C49" s="207"/>
      <c r="E49" s="177" t="s">
        <v>406</v>
      </c>
      <c r="K49" s="208"/>
    </row>
    <row r="50" spans="2:13" ht="15" customHeight="1">
      <c r="C50" s="207"/>
      <c r="K50" s="208"/>
    </row>
    <row r="51" spans="2:13" ht="15" customHeight="1">
      <c r="C51" s="207"/>
      <c r="D51" s="177" t="s">
        <v>386</v>
      </c>
      <c r="K51" s="208"/>
    </row>
    <row r="52" spans="2:13" ht="15" customHeight="1">
      <c r="C52" s="207"/>
      <c r="E52" s="209" t="s">
        <v>407</v>
      </c>
      <c r="K52" s="208"/>
    </row>
    <row r="53" spans="2:13" ht="15" customHeight="1">
      <c r="C53" s="207"/>
      <c r="K53" s="208"/>
    </row>
    <row r="54" spans="2:13" ht="15" customHeight="1">
      <c r="C54" s="207"/>
      <c r="D54" s="177" t="s">
        <v>408</v>
      </c>
      <c r="K54" s="208"/>
    </row>
    <row r="55" spans="2:13" ht="15" customHeight="1">
      <c r="C55" s="207"/>
      <c r="E55" s="177" t="s">
        <v>409</v>
      </c>
      <c r="K55" s="208"/>
    </row>
    <row r="56" spans="2:13" ht="15" customHeight="1">
      <c r="C56" s="207"/>
      <c r="K56" s="208"/>
    </row>
    <row r="57" spans="2:13" ht="15" customHeight="1">
      <c r="C57" s="207"/>
      <c r="D57" s="177" t="s">
        <v>710</v>
      </c>
      <c r="K57" s="208"/>
    </row>
    <row r="58" spans="2:13" ht="15" customHeight="1">
      <c r="C58" s="207"/>
      <c r="E58" s="177" t="s">
        <v>711</v>
      </c>
      <c r="K58" s="208"/>
    </row>
    <row r="59" spans="2:13" ht="15" customHeight="1" thickBot="1">
      <c r="C59" s="210"/>
      <c r="D59" s="211"/>
      <c r="E59" s="211"/>
      <c r="F59" s="211"/>
      <c r="G59" s="211"/>
      <c r="H59" s="211"/>
      <c r="I59" s="211"/>
      <c r="J59" s="211"/>
      <c r="K59" s="212"/>
    </row>
    <row r="60" spans="2:13" ht="15" customHeight="1">
      <c r="D60" s="179"/>
      <c r="E60" s="180"/>
      <c r="F60" s="180"/>
      <c r="G60" s="180"/>
      <c r="H60" s="180"/>
      <c r="I60" s="180"/>
      <c r="J60" s="180"/>
      <c r="K60" s="180"/>
      <c r="L60" s="180"/>
      <c r="M60" s="180"/>
    </row>
    <row r="61" spans="2:13" ht="15" customHeight="1">
      <c r="B61" s="181" t="s">
        <v>410</v>
      </c>
      <c r="F61" s="180"/>
      <c r="G61" s="180"/>
      <c r="H61" s="180"/>
      <c r="I61" s="180"/>
      <c r="J61" s="180"/>
      <c r="K61" s="180"/>
      <c r="L61" s="180"/>
      <c r="M61" s="180"/>
    </row>
    <row r="62" spans="2:13" ht="15" customHeight="1">
      <c r="C62" s="180" t="s">
        <v>636</v>
      </c>
      <c r="D62" s="180"/>
      <c r="F62" s="180"/>
      <c r="G62" s="180"/>
      <c r="H62" s="180"/>
      <c r="I62" s="180"/>
      <c r="J62" s="180"/>
      <c r="K62" s="180"/>
      <c r="L62" s="180"/>
    </row>
    <row r="63" spans="2:13" ht="15" customHeight="1">
      <c r="C63" s="179" t="s">
        <v>703</v>
      </c>
      <c r="D63" s="180"/>
      <c r="F63" s="180"/>
      <c r="G63" s="180"/>
      <c r="H63" s="180"/>
      <c r="I63" s="180"/>
      <c r="J63" s="180"/>
      <c r="K63" s="180"/>
      <c r="L63" s="180"/>
      <c r="M63" s="180"/>
    </row>
    <row r="64" spans="2:13" ht="15" customHeight="1">
      <c r="C64" s="179"/>
      <c r="D64" s="180"/>
      <c r="F64" s="180"/>
      <c r="G64" s="180"/>
      <c r="H64" s="180"/>
      <c r="I64" s="180"/>
      <c r="J64" s="180"/>
      <c r="K64" s="180"/>
      <c r="L64" s="180"/>
      <c r="M64" s="180"/>
    </row>
    <row r="65" spans="3:13" ht="15" customHeight="1">
      <c r="C65" s="179"/>
      <c r="D65" s="180"/>
      <c r="F65" s="180"/>
      <c r="G65" s="180"/>
      <c r="H65" s="180"/>
      <c r="I65" s="180"/>
      <c r="J65" s="180"/>
      <c r="K65" s="180"/>
      <c r="L65" s="180"/>
      <c r="M65" s="180"/>
    </row>
    <row r="66" spans="3:13" ht="15" customHeight="1">
      <c r="C66" s="179"/>
      <c r="D66" s="180"/>
      <c r="F66" s="180"/>
      <c r="G66" s="180"/>
      <c r="H66" s="180"/>
      <c r="I66" s="180"/>
      <c r="J66" s="180"/>
      <c r="K66" s="180"/>
      <c r="L66" s="180"/>
      <c r="M66" s="180"/>
    </row>
    <row r="67" spans="3:13" ht="15" customHeight="1">
      <c r="D67" s="213" t="s">
        <v>385</v>
      </c>
      <c r="E67" s="180"/>
      <c r="F67" s="180"/>
      <c r="G67" s="180"/>
      <c r="H67" s="180"/>
      <c r="I67" s="180"/>
      <c r="J67" s="180"/>
      <c r="K67" s="180"/>
    </row>
    <row r="68" spans="3:13" ht="15" customHeight="1">
      <c r="E68" s="180" t="s">
        <v>286</v>
      </c>
      <c r="F68" s="180"/>
      <c r="G68" s="180"/>
      <c r="H68" s="180"/>
      <c r="I68" s="180"/>
      <c r="J68" s="180"/>
      <c r="K68" s="180"/>
      <c r="L68" s="180"/>
    </row>
    <row r="69" spans="3:13" ht="15" customHeight="1">
      <c r="D69" s="180"/>
      <c r="E69" s="180"/>
      <c r="F69" s="180"/>
      <c r="G69" s="180"/>
      <c r="H69" s="180"/>
      <c r="I69" s="180"/>
      <c r="J69" s="180"/>
      <c r="K69" s="180"/>
    </row>
    <row r="70" spans="3:13" ht="15" customHeight="1">
      <c r="D70" s="213" t="s">
        <v>225</v>
      </c>
      <c r="E70" s="180"/>
      <c r="F70" s="180"/>
      <c r="G70" s="180"/>
      <c r="H70" s="180"/>
      <c r="I70" s="180"/>
      <c r="J70" s="180"/>
      <c r="K70" s="180"/>
    </row>
    <row r="71" spans="3:13" ht="15" customHeight="1">
      <c r="E71" s="180" t="s">
        <v>720</v>
      </c>
      <c r="F71" s="180"/>
      <c r="G71" s="180"/>
      <c r="H71" s="180"/>
      <c r="I71" s="180"/>
      <c r="J71" s="180"/>
      <c r="K71" s="180"/>
      <c r="L71" s="180"/>
    </row>
    <row r="72" spans="3:13" ht="15" customHeight="1">
      <c r="D72" s="180"/>
      <c r="E72" s="180" t="s">
        <v>411</v>
      </c>
      <c r="F72" s="180"/>
      <c r="G72" s="180"/>
      <c r="H72" s="180"/>
      <c r="I72" s="180"/>
      <c r="J72" s="180"/>
      <c r="K72" s="180"/>
    </row>
    <row r="73" spans="3:13" ht="15" customHeight="1">
      <c r="D73" s="180"/>
      <c r="E73" s="180" t="s">
        <v>733</v>
      </c>
      <c r="F73" s="180"/>
      <c r="G73" s="180"/>
      <c r="H73" s="180"/>
      <c r="I73" s="180"/>
      <c r="J73" s="180"/>
      <c r="K73" s="180"/>
    </row>
    <row r="74" spans="3:13" ht="15" customHeight="1">
      <c r="D74" s="180"/>
      <c r="E74" s="180"/>
      <c r="F74" s="180"/>
      <c r="G74" s="180"/>
      <c r="H74" s="180"/>
      <c r="I74" s="180"/>
      <c r="J74" s="180"/>
      <c r="K74" s="180"/>
    </row>
    <row r="75" spans="3:13" ht="15" customHeight="1">
      <c r="D75" s="213" t="s">
        <v>226</v>
      </c>
      <c r="E75" s="180"/>
      <c r="F75" s="180"/>
      <c r="G75" s="180"/>
      <c r="H75" s="180"/>
      <c r="I75" s="180"/>
      <c r="J75" s="180"/>
      <c r="K75" s="180"/>
    </row>
    <row r="76" spans="3:13" ht="15" customHeight="1">
      <c r="E76" s="180" t="s">
        <v>147</v>
      </c>
      <c r="F76" s="180"/>
      <c r="G76" s="180"/>
      <c r="H76" s="180"/>
      <c r="I76" s="180"/>
      <c r="J76" s="180"/>
      <c r="K76" s="180"/>
      <c r="L76" s="180"/>
    </row>
    <row r="77" spans="3:13" ht="15" customHeight="1">
      <c r="E77" s="214" t="s">
        <v>642</v>
      </c>
      <c r="F77" s="180"/>
      <c r="G77" s="180"/>
      <c r="H77" s="180"/>
      <c r="I77" s="180"/>
      <c r="J77" s="180"/>
      <c r="K77" s="180"/>
      <c r="L77" s="180"/>
    </row>
    <row r="78" spans="3:13" ht="15" customHeight="1">
      <c r="C78" s="179"/>
      <c r="D78" s="180"/>
      <c r="F78" s="180"/>
      <c r="G78" s="180"/>
      <c r="H78" s="180"/>
      <c r="I78" s="180"/>
      <c r="J78" s="180"/>
      <c r="K78" s="180"/>
      <c r="L78" s="180"/>
      <c r="M78" s="180"/>
    </row>
    <row r="79" spans="3:13" ht="15" customHeight="1">
      <c r="C79" s="179"/>
      <c r="D79" s="213" t="s">
        <v>637</v>
      </c>
      <c r="F79" s="180"/>
      <c r="G79" s="180"/>
      <c r="H79" s="180"/>
      <c r="I79" s="180"/>
      <c r="J79" s="180"/>
      <c r="K79" s="180"/>
      <c r="L79" s="180"/>
      <c r="M79" s="180"/>
    </row>
    <row r="80" spans="3:13" ht="15" customHeight="1">
      <c r="C80" s="179"/>
      <c r="D80" s="213"/>
      <c r="E80" s="177" t="s">
        <v>948</v>
      </c>
      <c r="F80" s="180"/>
      <c r="G80" s="180"/>
      <c r="H80" s="180"/>
      <c r="I80" s="180"/>
      <c r="J80" s="180"/>
      <c r="K80" s="180"/>
      <c r="L80" s="180"/>
      <c r="M80" s="180"/>
    </row>
    <row r="81" spans="2:13" ht="15" customHeight="1">
      <c r="D81" s="179"/>
      <c r="E81" s="180"/>
      <c r="F81" s="180"/>
      <c r="G81" s="180"/>
      <c r="H81" s="180"/>
      <c r="I81" s="180"/>
      <c r="J81" s="180"/>
      <c r="K81" s="180"/>
      <c r="L81" s="180"/>
      <c r="M81" s="180"/>
    </row>
    <row r="82" spans="2:13" ht="15" customHeight="1">
      <c r="C82" s="179"/>
      <c r="D82" s="213" t="s">
        <v>947</v>
      </c>
      <c r="F82" s="180"/>
      <c r="G82" s="180"/>
      <c r="H82" s="180"/>
      <c r="I82" s="180"/>
      <c r="J82" s="180"/>
      <c r="K82" s="180"/>
      <c r="L82" s="180"/>
      <c r="M82" s="180"/>
    </row>
    <row r="83" spans="2:13" ht="15" customHeight="1">
      <c r="C83" s="179"/>
      <c r="D83" s="213"/>
      <c r="E83" s="177" t="s">
        <v>949</v>
      </c>
      <c r="F83" s="180"/>
      <c r="G83" s="180"/>
      <c r="H83" s="180"/>
      <c r="I83" s="180"/>
      <c r="J83" s="180"/>
      <c r="K83" s="180"/>
      <c r="L83" s="180"/>
      <c r="M83" s="180"/>
    </row>
    <row r="84" spans="2:13" ht="15" customHeight="1">
      <c r="D84" s="179"/>
      <c r="E84" s="180" t="s">
        <v>950</v>
      </c>
      <c r="F84" s="180"/>
      <c r="G84" s="180"/>
      <c r="H84" s="180"/>
      <c r="I84" s="180"/>
      <c r="J84" s="180"/>
      <c r="K84" s="180"/>
      <c r="L84" s="180"/>
      <c r="M84" s="180"/>
    </row>
    <row r="85" spans="2:13" ht="15" customHeight="1">
      <c r="B85" s="181" t="s">
        <v>412</v>
      </c>
      <c r="F85" s="180"/>
      <c r="G85" s="180"/>
      <c r="H85" s="180"/>
      <c r="I85" s="180"/>
      <c r="J85" s="180"/>
      <c r="K85" s="180"/>
      <c r="L85" s="180"/>
      <c r="M85" s="180"/>
    </row>
    <row r="86" spans="2:13" ht="15" customHeight="1">
      <c r="C86" s="180" t="s">
        <v>2</v>
      </c>
      <c r="E86" s="180"/>
      <c r="F86" s="180"/>
      <c r="G86" s="180"/>
      <c r="H86" s="180"/>
      <c r="I86" s="180"/>
      <c r="J86" s="180"/>
      <c r="K86" s="180"/>
      <c r="L86" s="180"/>
    </row>
    <row r="87" spans="2:13" ht="15" customHeight="1">
      <c r="D87" s="179"/>
      <c r="E87" s="178"/>
      <c r="F87" s="180"/>
      <c r="G87" s="180"/>
      <c r="H87" s="180"/>
      <c r="I87" s="180"/>
      <c r="J87" s="180"/>
      <c r="K87" s="180"/>
      <c r="L87" s="180"/>
      <c r="M87" s="180"/>
    </row>
    <row r="88" spans="2:13" ht="15" customHeight="1">
      <c r="C88" s="215"/>
      <c r="D88" s="216"/>
      <c r="E88" s="217"/>
      <c r="F88" s="218"/>
      <c r="G88" s="218"/>
      <c r="H88" s="218"/>
      <c r="I88" s="218"/>
      <c r="J88" s="218"/>
      <c r="K88" s="219"/>
      <c r="L88" s="180"/>
      <c r="M88" s="180"/>
    </row>
    <row r="89" spans="2:13" ht="15" customHeight="1">
      <c r="C89" s="220"/>
      <c r="D89" s="180" t="s">
        <v>239</v>
      </c>
      <c r="F89" s="180"/>
      <c r="G89" s="180"/>
      <c r="H89" s="180"/>
      <c r="I89" s="180"/>
      <c r="J89" s="180"/>
      <c r="K89" s="221"/>
      <c r="L89" s="180"/>
    </row>
    <row r="90" spans="2:13" ht="15" customHeight="1">
      <c r="C90" s="220"/>
      <c r="D90" s="180"/>
      <c r="H90" s="361" t="s">
        <v>413</v>
      </c>
      <c r="I90" s="222"/>
      <c r="J90" s="222"/>
      <c r="K90" s="221"/>
    </row>
    <row r="91" spans="2:13" ht="15" customHeight="1">
      <c r="C91" s="220"/>
      <c r="D91" s="180" t="s">
        <v>414</v>
      </c>
      <c r="F91" s="180"/>
      <c r="G91" s="180"/>
      <c r="H91" s="180"/>
      <c r="I91" s="180"/>
      <c r="J91" s="180"/>
      <c r="K91" s="221"/>
      <c r="L91" s="180"/>
    </row>
    <row r="92" spans="2:13" ht="15" customHeight="1">
      <c r="C92" s="220"/>
      <c r="D92" s="180"/>
      <c r="H92" s="361" t="s">
        <v>413</v>
      </c>
      <c r="I92" s="222"/>
      <c r="J92" s="222"/>
      <c r="K92" s="223"/>
      <c r="L92" s="180"/>
    </row>
    <row r="93" spans="2:13" ht="15" customHeight="1">
      <c r="C93" s="220"/>
      <c r="D93" s="180" t="s">
        <v>415</v>
      </c>
      <c r="F93" s="222"/>
      <c r="G93" s="222"/>
      <c r="H93" s="180"/>
      <c r="I93" s="180"/>
      <c r="J93" s="180"/>
      <c r="K93" s="221"/>
      <c r="L93" s="180"/>
    </row>
    <row r="94" spans="2:13" ht="15" customHeight="1">
      <c r="C94" s="220"/>
      <c r="D94" s="180"/>
      <c r="H94" s="361" t="s">
        <v>413</v>
      </c>
      <c r="I94" s="222"/>
      <c r="J94" s="222"/>
      <c r="K94" s="223"/>
      <c r="L94" s="180"/>
    </row>
    <row r="95" spans="2:13" ht="15" customHeight="1">
      <c r="C95" s="220"/>
      <c r="D95" s="180" t="s">
        <v>394</v>
      </c>
      <c r="F95" s="180"/>
      <c r="G95" s="180"/>
      <c r="H95" s="180"/>
      <c r="I95" s="180"/>
      <c r="J95" s="180"/>
      <c r="K95" s="221"/>
      <c r="L95" s="180"/>
    </row>
    <row r="96" spans="2:13" ht="15" customHeight="1">
      <c r="C96" s="220"/>
      <c r="D96" s="180"/>
      <c r="H96" s="361" t="s">
        <v>413</v>
      </c>
      <c r="I96" s="222"/>
      <c r="J96" s="222"/>
      <c r="K96" s="223"/>
      <c r="L96" s="180"/>
    </row>
    <row r="97" spans="2:13" ht="15" customHeight="1">
      <c r="C97" s="220"/>
      <c r="D97" s="180" t="s">
        <v>416</v>
      </c>
      <c r="F97" s="180"/>
      <c r="G97" s="180"/>
      <c r="H97" s="180"/>
      <c r="I97" s="180"/>
      <c r="J97" s="180"/>
      <c r="K97" s="221"/>
      <c r="L97" s="180"/>
    </row>
    <row r="98" spans="2:13" ht="15" customHeight="1">
      <c r="C98" s="220"/>
      <c r="D98" s="180"/>
      <c r="E98" s="177" t="s">
        <v>393</v>
      </c>
      <c r="F98" s="180"/>
      <c r="G98" s="180"/>
      <c r="H98" s="180"/>
      <c r="I98" s="180"/>
      <c r="J98" s="180"/>
      <c r="K98" s="221"/>
      <c r="L98" s="180"/>
    </row>
    <row r="99" spans="2:13" ht="15" customHeight="1">
      <c r="C99" s="220"/>
      <c r="D99" s="180"/>
      <c r="H99" s="361" t="s">
        <v>413</v>
      </c>
      <c r="I99" s="222"/>
      <c r="J99" s="222"/>
      <c r="K99" s="223"/>
      <c r="L99" s="180"/>
    </row>
    <row r="100" spans="2:13" ht="15" customHeight="1">
      <c r="C100" s="220"/>
      <c r="D100" s="180" t="s">
        <v>417</v>
      </c>
      <c r="F100" s="180"/>
      <c r="G100" s="180"/>
      <c r="H100" s="180"/>
      <c r="I100" s="180"/>
      <c r="J100" s="180"/>
      <c r="K100" s="221"/>
      <c r="L100" s="180"/>
    </row>
    <row r="101" spans="2:13" ht="15" customHeight="1">
      <c r="C101" s="220"/>
      <c r="D101" s="180"/>
      <c r="E101" s="177" t="s">
        <v>418</v>
      </c>
      <c r="H101" s="260"/>
      <c r="I101" s="222"/>
      <c r="J101" s="222"/>
      <c r="K101" s="223"/>
      <c r="L101" s="180"/>
    </row>
    <row r="102" spans="2:13" ht="15" customHeight="1">
      <c r="C102" s="220"/>
      <c r="D102" s="180"/>
      <c r="H102" s="361" t="s">
        <v>413</v>
      </c>
      <c r="I102" s="222"/>
      <c r="J102" s="222"/>
      <c r="K102" s="223"/>
      <c r="L102" s="180"/>
    </row>
    <row r="103" spans="2:13" ht="15" customHeight="1">
      <c r="C103" s="220"/>
      <c r="D103" s="177" t="s">
        <v>873</v>
      </c>
      <c r="K103" s="281"/>
    </row>
    <row r="104" spans="2:13" ht="15" customHeight="1">
      <c r="C104" s="220"/>
      <c r="E104" s="177" t="s">
        <v>875</v>
      </c>
      <c r="K104" s="281"/>
    </row>
    <row r="105" spans="2:13" ht="15" customHeight="1">
      <c r="C105" s="220"/>
      <c r="E105" s="177" t="s">
        <v>874</v>
      </c>
      <c r="K105" s="281"/>
    </row>
    <row r="106" spans="2:13" ht="15" customHeight="1">
      <c r="C106" s="224"/>
      <c r="D106" s="225"/>
      <c r="E106" s="225"/>
      <c r="F106" s="226"/>
      <c r="G106" s="225"/>
      <c r="H106" s="225"/>
      <c r="I106" s="225"/>
      <c r="J106" s="225"/>
      <c r="K106" s="227"/>
      <c r="L106" s="180"/>
      <c r="M106" s="180"/>
    </row>
    <row r="107" spans="2:13" ht="15" customHeight="1">
      <c r="D107" s="179"/>
      <c r="E107" s="180"/>
      <c r="F107" s="180"/>
      <c r="G107" s="180"/>
      <c r="H107" s="180"/>
      <c r="I107" s="180"/>
      <c r="J107" s="180"/>
      <c r="K107" s="180"/>
      <c r="L107" s="180"/>
      <c r="M107" s="180"/>
    </row>
    <row r="108" spans="2:13" ht="15" customHeight="1">
      <c r="B108" s="181" t="s">
        <v>876</v>
      </c>
      <c r="D108" s="179"/>
      <c r="E108" s="180"/>
      <c r="F108" s="180"/>
      <c r="G108" s="180"/>
      <c r="H108" s="180"/>
      <c r="I108" s="180"/>
      <c r="J108" s="180"/>
      <c r="K108" s="180"/>
      <c r="L108" s="180"/>
      <c r="M108" s="180"/>
    </row>
    <row r="109" spans="2:13" ht="15" customHeight="1">
      <c r="C109" s="177" t="s">
        <v>153</v>
      </c>
      <c r="F109" s="180"/>
      <c r="G109" s="180"/>
      <c r="H109" s="180"/>
      <c r="I109" s="180"/>
      <c r="J109" s="180"/>
      <c r="K109" s="180"/>
      <c r="L109" s="180"/>
      <c r="M109" s="180"/>
    </row>
    <row r="110" spans="2:13" ht="15" customHeight="1">
      <c r="F110" s="180"/>
      <c r="G110" s="180"/>
      <c r="H110" s="180"/>
      <c r="I110" s="180"/>
      <c r="J110" s="180"/>
      <c r="K110" s="180"/>
      <c r="L110" s="180"/>
      <c r="M110" s="180"/>
    </row>
    <row r="111" spans="2:13" ht="15" customHeight="1">
      <c r="F111" s="828" t="s">
        <v>232</v>
      </c>
      <c r="G111" s="828"/>
      <c r="H111" s="828"/>
      <c r="I111" s="828"/>
      <c r="J111" s="828"/>
      <c r="K111" s="180"/>
      <c r="L111" s="180"/>
      <c r="M111" s="180"/>
    </row>
    <row r="112" spans="2:13" ht="15" customHeight="1">
      <c r="F112" s="180"/>
      <c r="G112" s="180"/>
      <c r="H112" s="180"/>
      <c r="I112" s="180"/>
      <c r="J112" s="180"/>
      <c r="K112" s="180"/>
      <c r="L112" s="180"/>
      <c r="M112" s="180"/>
    </row>
    <row r="113" spans="3:13" ht="15" customHeight="1">
      <c r="C113" s="71" t="str">
        <f>DBCS(TEXT(DATE(LEFT('設定シート（非表示）'!C6,4)-1,1,1),"ggge年"))&amp;"度　確定保険料・一般拠出金算定基礎賃金集計表"</f>
        <v>令和４年度　確定保険料・一般拠出金算定基礎賃金集計表</v>
      </c>
      <c r="F113" s="180"/>
      <c r="G113" s="180"/>
      <c r="H113" s="180"/>
      <c r="I113" s="180"/>
      <c r="J113" s="180"/>
      <c r="K113" s="180"/>
      <c r="L113" s="180"/>
      <c r="M113" s="180"/>
    </row>
    <row r="114" spans="3:13" ht="15" customHeight="1">
      <c r="C114" s="71" t="str">
        <f>"（算定期間　" &amp; TEXT(DATE(LEFT('設定シート（非表示）'!C6,4)-1,1,1),"ggge年") &amp; "4月～" &amp; TEXT(DATE(LEFT('設定シート（非表示）'!C6,4),1,1),"ggge年") &amp; "3月）"</f>
        <v>（算定期間　令和4年4月～令和5年3月）</v>
      </c>
      <c r="F114" s="180"/>
      <c r="G114" s="180"/>
      <c r="H114" s="180"/>
      <c r="I114" s="180"/>
      <c r="J114" s="180"/>
      <c r="K114" s="180"/>
      <c r="L114" s="180"/>
      <c r="M114" s="180"/>
    </row>
    <row r="115" spans="3:13" ht="15" customHeight="1">
      <c r="F115" s="180"/>
      <c r="G115" s="180"/>
      <c r="H115" s="180"/>
      <c r="I115" s="180"/>
      <c r="J115" s="180"/>
      <c r="K115" s="180"/>
      <c r="L115" s="180"/>
      <c r="M115" s="180"/>
    </row>
    <row r="116" spans="3:13" ht="15" customHeight="1">
      <c r="F116" s="180"/>
      <c r="G116" s="180"/>
      <c r="H116" s="180"/>
      <c r="I116" s="180"/>
      <c r="J116" s="180"/>
      <c r="K116" s="180"/>
      <c r="L116" s="180"/>
      <c r="M116" s="180"/>
    </row>
    <row r="117" spans="3:13" ht="15" customHeight="1">
      <c r="F117" s="180"/>
      <c r="G117" s="180"/>
      <c r="H117" s="180"/>
      <c r="I117" s="180"/>
      <c r="J117" s="180"/>
      <c r="K117" s="180"/>
      <c r="L117" s="180"/>
      <c r="M117" s="180"/>
    </row>
    <row r="118" spans="3:13" ht="15" customHeight="1">
      <c r="F118" s="180"/>
      <c r="G118" s="180"/>
      <c r="H118" s="180"/>
      <c r="I118" s="180"/>
      <c r="J118" s="180"/>
      <c r="K118" s="180"/>
      <c r="L118" s="180"/>
      <c r="M118" s="180"/>
    </row>
    <row r="119" spans="3:13" ht="15" customHeight="1">
      <c r="F119" s="180"/>
      <c r="G119" s="180"/>
      <c r="H119" s="180"/>
      <c r="I119" s="180"/>
      <c r="J119" s="180"/>
      <c r="K119" s="180"/>
      <c r="L119" s="180"/>
      <c r="M119" s="180"/>
    </row>
    <row r="120" spans="3:13" ht="15" customHeight="1">
      <c r="F120" s="180"/>
      <c r="G120" s="180"/>
      <c r="H120" s="180"/>
      <c r="I120" s="180"/>
      <c r="J120" s="180"/>
      <c r="K120" s="180"/>
      <c r="L120" s="180"/>
      <c r="M120" s="180"/>
    </row>
    <row r="121" spans="3:13" ht="15" customHeight="1">
      <c r="F121" s="180"/>
      <c r="G121" s="180"/>
      <c r="H121" s="180"/>
      <c r="I121" s="180"/>
      <c r="J121" s="180"/>
      <c r="K121" s="180"/>
      <c r="L121" s="180"/>
      <c r="M121" s="180"/>
    </row>
    <row r="122" spans="3:13" ht="15" customHeight="1">
      <c r="F122" s="180"/>
      <c r="G122" s="180"/>
      <c r="H122" s="180"/>
      <c r="I122" s="180"/>
      <c r="J122" s="180"/>
      <c r="K122" s="180"/>
      <c r="L122" s="180"/>
      <c r="M122" s="180"/>
    </row>
    <row r="123" spans="3:13" ht="15" customHeight="1">
      <c r="F123" s="180"/>
      <c r="G123" s="180"/>
      <c r="H123" s="180"/>
      <c r="I123" s="180"/>
      <c r="J123" s="180"/>
      <c r="K123" s="180"/>
      <c r="L123" s="180"/>
      <c r="M123" s="180"/>
    </row>
    <row r="124" spans="3:13" ht="15" customHeight="1">
      <c r="F124" s="180"/>
      <c r="G124" s="180"/>
      <c r="H124" s="180"/>
      <c r="I124" s="180"/>
      <c r="J124" s="180"/>
      <c r="K124" s="180"/>
      <c r="L124" s="180"/>
      <c r="M124" s="180"/>
    </row>
    <row r="125" spans="3:13" ht="15" customHeight="1">
      <c r="F125" s="180"/>
      <c r="G125" s="180"/>
      <c r="H125" s="180"/>
      <c r="I125" s="180"/>
      <c r="J125" s="180"/>
      <c r="K125" s="180"/>
      <c r="L125" s="180"/>
      <c r="M125" s="180"/>
    </row>
    <row r="126" spans="3:13" ht="15" customHeight="1">
      <c r="F126" s="180"/>
      <c r="G126" s="180"/>
      <c r="H126" s="180"/>
      <c r="I126" s="180"/>
      <c r="J126" s="180"/>
      <c r="K126" s="180"/>
      <c r="L126" s="180"/>
      <c r="M126" s="180"/>
    </row>
    <row r="127" spans="3:13" ht="15" customHeight="1">
      <c r="F127" s="180"/>
      <c r="G127" s="180"/>
      <c r="H127" s="180"/>
      <c r="I127" s="180"/>
      <c r="J127" s="180"/>
      <c r="K127" s="180"/>
      <c r="L127" s="180"/>
      <c r="M127" s="180"/>
    </row>
    <row r="128" spans="3:13" ht="15" customHeight="1">
      <c r="F128" s="180"/>
      <c r="G128" s="180"/>
      <c r="H128" s="180"/>
      <c r="I128" s="180"/>
      <c r="J128" s="180"/>
      <c r="K128" s="180"/>
      <c r="L128" s="180"/>
      <c r="M128" s="180"/>
    </row>
    <row r="129" spans="2:13" ht="15" customHeight="1">
      <c r="F129" s="180"/>
      <c r="G129" s="180"/>
      <c r="H129" s="180"/>
      <c r="I129" s="180"/>
      <c r="J129" s="180"/>
      <c r="K129" s="180"/>
      <c r="L129" s="180"/>
      <c r="M129" s="180"/>
    </row>
    <row r="130" spans="2:13" ht="15" customHeight="1">
      <c r="F130" s="180"/>
      <c r="G130" s="180"/>
      <c r="H130" s="180"/>
      <c r="I130" s="180"/>
      <c r="J130" s="180"/>
      <c r="K130" s="180"/>
      <c r="L130" s="180"/>
      <c r="M130" s="180"/>
    </row>
    <row r="131" spans="2:13" ht="15" customHeight="1">
      <c r="F131" s="180"/>
      <c r="G131" s="180"/>
      <c r="H131" s="180"/>
      <c r="I131" s="180"/>
      <c r="J131" s="180"/>
      <c r="K131" s="180"/>
      <c r="L131" s="180"/>
      <c r="M131" s="180"/>
    </row>
    <row r="132" spans="2:13" ht="15" customHeight="1">
      <c r="F132" s="180"/>
      <c r="G132" s="180"/>
      <c r="H132" s="180"/>
      <c r="I132" s="180"/>
      <c r="J132" s="180"/>
      <c r="K132" s="180"/>
      <c r="L132" s="180"/>
      <c r="M132" s="180"/>
    </row>
    <row r="133" spans="2:13" ht="15" customHeight="1">
      <c r="F133" s="180"/>
      <c r="G133" s="180"/>
      <c r="H133" s="180"/>
      <c r="I133" s="180"/>
      <c r="J133" s="180"/>
      <c r="K133" s="180"/>
      <c r="L133" s="180"/>
      <c r="M133" s="180"/>
    </row>
    <row r="134" spans="2:13" ht="15" customHeight="1">
      <c r="F134" s="180"/>
      <c r="G134" s="828" t="s">
        <v>216</v>
      </c>
      <c r="H134" s="828"/>
      <c r="I134" s="828" t="s">
        <v>217</v>
      </c>
      <c r="J134" s="828"/>
      <c r="K134" s="180"/>
      <c r="L134" s="180"/>
      <c r="M134" s="180"/>
    </row>
    <row r="135" spans="2:13" ht="15" customHeight="1">
      <c r="F135" s="180"/>
      <c r="G135" s="828"/>
      <c r="H135" s="828"/>
      <c r="I135" s="828"/>
      <c r="J135" s="828"/>
      <c r="K135" s="180"/>
      <c r="L135" s="180"/>
      <c r="M135" s="180"/>
    </row>
    <row r="136" spans="2:13" ht="15" customHeight="1">
      <c r="F136" s="180"/>
      <c r="G136" s="362"/>
      <c r="H136" s="362"/>
      <c r="I136" s="362"/>
      <c r="J136" s="362"/>
      <c r="K136" s="180"/>
      <c r="L136" s="180"/>
      <c r="M136" s="180"/>
    </row>
    <row r="137" spans="2:13" ht="15" customHeight="1">
      <c r="B137" s="178"/>
      <c r="C137" s="228" t="s">
        <v>154</v>
      </c>
      <c r="D137" s="180"/>
      <c r="E137" s="180"/>
      <c r="F137" s="180"/>
      <c r="G137" s="180"/>
      <c r="H137" s="180"/>
      <c r="I137" s="180"/>
      <c r="J137" s="180"/>
      <c r="K137" s="180"/>
      <c r="L137" s="180"/>
    </row>
    <row r="138" spans="2:13" ht="15" customHeight="1">
      <c r="B138" s="178"/>
      <c r="C138" s="179"/>
      <c r="D138" s="180" t="s">
        <v>419</v>
      </c>
      <c r="E138" s="180"/>
      <c r="F138" s="180"/>
      <c r="G138" s="180"/>
      <c r="H138" s="180"/>
      <c r="I138" s="180"/>
      <c r="J138" s="180"/>
      <c r="K138" s="180"/>
      <c r="L138" s="180"/>
    </row>
    <row r="139" spans="2:13" ht="15" customHeight="1">
      <c r="B139" s="178"/>
      <c r="C139" s="179"/>
      <c r="D139" s="180"/>
      <c r="E139" s="180"/>
      <c r="F139" s="180"/>
      <c r="G139" s="180"/>
      <c r="H139" s="180"/>
      <c r="I139" s="180"/>
      <c r="J139" s="180"/>
      <c r="K139" s="180"/>
      <c r="L139" s="180"/>
    </row>
    <row r="140" spans="2:13" ht="15" customHeight="1">
      <c r="D140" s="214" t="s">
        <v>287</v>
      </c>
      <c r="E140" s="180"/>
      <c r="F140" s="180"/>
      <c r="G140" s="180"/>
      <c r="H140" s="180"/>
      <c r="I140" s="180"/>
      <c r="J140" s="180"/>
      <c r="K140" s="180"/>
      <c r="L140" s="180"/>
    </row>
    <row r="141" spans="2:13" ht="15" customHeight="1">
      <c r="E141" s="180" t="s">
        <v>384</v>
      </c>
      <c r="F141" s="180"/>
      <c r="G141" s="180"/>
      <c r="H141" s="180"/>
      <c r="I141" s="180"/>
      <c r="J141" s="180"/>
      <c r="K141" s="180"/>
      <c r="L141" s="180"/>
      <c r="M141" s="180"/>
    </row>
    <row r="142" spans="2:13" ht="15" customHeight="1">
      <c r="E142" s="180" t="s">
        <v>420</v>
      </c>
      <c r="F142" s="180"/>
      <c r="G142" s="180"/>
      <c r="H142" s="180"/>
      <c r="I142" s="180"/>
      <c r="J142" s="180"/>
      <c r="K142" s="180"/>
      <c r="L142" s="180"/>
      <c r="M142" s="180"/>
    </row>
    <row r="143" spans="2:13" ht="15" customHeight="1">
      <c r="E143" s="180" t="s">
        <v>290</v>
      </c>
      <c r="F143" s="180"/>
      <c r="H143" s="180"/>
      <c r="I143" s="180"/>
      <c r="J143" s="180"/>
      <c r="K143" s="180"/>
      <c r="L143" s="180"/>
      <c r="M143" s="180"/>
    </row>
    <row r="144" spans="2:13" ht="15" customHeight="1">
      <c r="E144" s="180" t="s">
        <v>713</v>
      </c>
      <c r="F144" s="180"/>
      <c r="H144" s="180"/>
      <c r="I144" s="180"/>
      <c r="J144" s="180"/>
      <c r="K144" s="180"/>
      <c r="L144" s="180"/>
      <c r="M144" s="180"/>
    </row>
    <row r="145" spans="3:14" ht="15" customHeight="1">
      <c r="D145" s="180"/>
      <c r="E145" s="180"/>
      <c r="F145" s="180"/>
      <c r="G145" s="180"/>
      <c r="H145" s="180"/>
      <c r="I145" s="180"/>
      <c r="J145" s="180"/>
      <c r="K145" s="180"/>
      <c r="L145" s="180"/>
    </row>
    <row r="146" spans="3:14" ht="15" customHeight="1">
      <c r="D146" s="214" t="s">
        <v>288</v>
      </c>
      <c r="E146" s="180"/>
      <c r="F146" s="180"/>
      <c r="G146" s="180"/>
      <c r="H146" s="180"/>
      <c r="I146" s="180"/>
      <c r="J146" s="180"/>
      <c r="K146" s="180"/>
      <c r="L146" s="180"/>
    </row>
    <row r="147" spans="3:14" ht="15" customHeight="1">
      <c r="E147" s="180" t="s">
        <v>712</v>
      </c>
      <c r="F147" s="180"/>
      <c r="G147" s="180"/>
      <c r="H147" s="180"/>
      <c r="I147" s="180"/>
      <c r="J147" s="180"/>
      <c r="K147" s="180"/>
      <c r="L147" s="180"/>
      <c r="M147" s="180"/>
    </row>
    <row r="148" spans="3:14" ht="15" customHeight="1">
      <c r="D148" s="180"/>
      <c r="E148" s="180"/>
      <c r="F148" s="180"/>
      <c r="G148" s="180"/>
      <c r="H148" s="180"/>
      <c r="I148" s="180"/>
      <c r="J148" s="180"/>
      <c r="K148" s="180"/>
      <c r="L148" s="180"/>
    </row>
    <row r="149" spans="3:14" ht="15" customHeight="1">
      <c r="D149" s="214" t="s">
        <v>289</v>
      </c>
      <c r="E149" s="180"/>
      <c r="F149" s="180"/>
      <c r="G149" s="180"/>
      <c r="H149" s="180"/>
      <c r="I149" s="180"/>
      <c r="J149" s="180"/>
      <c r="K149" s="180"/>
      <c r="L149" s="180"/>
    </row>
    <row r="150" spans="3:14" ht="15" customHeight="1">
      <c r="E150" s="179" t="s">
        <v>646</v>
      </c>
      <c r="F150" s="179"/>
      <c r="G150" s="180"/>
      <c r="H150" s="180"/>
      <c r="I150" s="180"/>
      <c r="J150" s="180"/>
      <c r="K150" s="180"/>
      <c r="L150" s="180"/>
      <c r="M150" s="180"/>
      <c r="N150" s="180"/>
    </row>
    <row r="151" spans="3:14" ht="15" customHeight="1">
      <c r="C151" s="179"/>
      <c r="E151" s="180"/>
      <c r="F151" s="180"/>
      <c r="G151" s="180"/>
      <c r="H151" s="180"/>
      <c r="I151" s="180"/>
      <c r="J151" s="180"/>
      <c r="K151" s="180"/>
      <c r="L151" s="180"/>
    </row>
    <row r="152" spans="3:14" ht="15" customHeight="1">
      <c r="C152" s="179"/>
      <c r="D152" s="229"/>
      <c r="E152" s="230"/>
      <c r="F152" s="230"/>
      <c r="G152" s="230"/>
      <c r="H152" s="230"/>
      <c r="I152" s="230"/>
      <c r="J152" s="230"/>
      <c r="K152" s="231"/>
      <c r="L152" s="180"/>
      <c r="M152" s="180"/>
    </row>
    <row r="153" spans="3:14" ht="15" customHeight="1">
      <c r="C153" s="179"/>
      <c r="D153" s="232"/>
      <c r="E153" s="179" t="s">
        <v>149</v>
      </c>
      <c r="F153" s="179"/>
      <c r="G153" s="180"/>
      <c r="H153" s="180"/>
      <c r="I153" s="180"/>
      <c r="J153" s="180"/>
      <c r="K153" s="233"/>
      <c r="L153" s="180"/>
      <c r="M153" s="180"/>
    </row>
    <row r="154" spans="3:14" ht="15" customHeight="1">
      <c r="D154" s="234"/>
      <c r="E154" s="235" t="s">
        <v>421</v>
      </c>
      <c r="F154" s="236"/>
      <c r="G154" s="180"/>
      <c r="H154" s="180"/>
      <c r="I154" s="180"/>
      <c r="J154" s="180"/>
      <c r="K154" s="237"/>
      <c r="L154" s="180"/>
      <c r="M154" s="180"/>
    </row>
    <row r="155" spans="3:14" ht="15" customHeight="1">
      <c r="D155" s="234"/>
      <c r="F155" s="180" t="s">
        <v>223</v>
      </c>
      <c r="G155" s="180"/>
      <c r="H155" s="180"/>
      <c r="I155" s="180"/>
      <c r="J155" s="180"/>
      <c r="K155" s="237"/>
      <c r="L155" s="180"/>
      <c r="M155" s="180"/>
    </row>
    <row r="156" spans="3:14" ht="15" customHeight="1">
      <c r="D156" s="234"/>
      <c r="E156" s="180"/>
      <c r="F156" s="180" t="s">
        <v>422</v>
      </c>
      <c r="G156" s="180"/>
      <c r="H156" s="180"/>
      <c r="I156" s="180"/>
      <c r="J156" s="180"/>
      <c r="K156" s="237"/>
      <c r="L156" s="180"/>
      <c r="M156" s="180"/>
    </row>
    <row r="157" spans="3:14" ht="15" customHeight="1">
      <c r="D157" s="234"/>
      <c r="E157" s="180"/>
      <c r="F157" s="180" t="s">
        <v>423</v>
      </c>
      <c r="G157" s="180"/>
      <c r="H157" s="180"/>
      <c r="I157" s="180"/>
      <c r="J157" s="180"/>
      <c r="K157" s="237"/>
      <c r="L157" s="180"/>
      <c r="M157" s="180"/>
    </row>
    <row r="158" spans="3:14" ht="15" customHeight="1">
      <c r="D158" s="234"/>
      <c r="E158" s="180"/>
      <c r="F158" s="180" t="s">
        <v>395</v>
      </c>
      <c r="G158" s="180"/>
      <c r="H158" s="180"/>
      <c r="I158" s="180"/>
      <c r="J158" s="180"/>
      <c r="K158" s="237"/>
      <c r="L158" s="180"/>
      <c r="M158" s="180"/>
    </row>
    <row r="159" spans="3:14" ht="15" customHeight="1">
      <c r="D159" s="234"/>
      <c r="F159" s="180" t="s">
        <v>291</v>
      </c>
      <c r="H159" s="180"/>
      <c r="I159" s="180"/>
      <c r="J159" s="180"/>
      <c r="K159" s="237"/>
      <c r="L159" s="180"/>
      <c r="M159" s="180"/>
    </row>
    <row r="160" spans="3:14" ht="15" customHeight="1">
      <c r="D160" s="234"/>
      <c r="F160" s="180" t="s">
        <v>292</v>
      </c>
      <c r="H160" s="180"/>
      <c r="I160" s="180"/>
      <c r="J160" s="180"/>
      <c r="K160" s="237"/>
      <c r="L160" s="180"/>
      <c r="M160" s="180"/>
    </row>
    <row r="161" spans="3:13" ht="15" customHeight="1">
      <c r="D161" s="234"/>
      <c r="E161" s="180"/>
      <c r="F161" s="180"/>
      <c r="G161" s="180"/>
      <c r="H161" s="180"/>
      <c r="I161" s="180"/>
      <c r="J161" s="180"/>
      <c r="K161" s="237"/>
      <c r="L161" s="180"/>
      <c r="M161" s="180"/>
    </row>
    <row r="162" spans="3:13" ht="15" customHeight="1">
      <c r="C162" s="179"/>
      <c r="D162" s="234"/>
      <c r="E162" s="238" t="s">
        <v>424</v>
      </c>
      <c r="F162" s="180"/>
      <c r="G162" s="180"/>
      <c r="H162" s="180"/>
      <c r="I162" s="180"/>
      <c r="J162" s="180"/>
      <c r="K162" s="237"/>
      <c r="L162" s="180"/>
      <c r="M162" s="180"/>
    </row>
    <row r="163" spans="3:13" ht="15" customHeight="1">
      <c r="C163" s="179"/>
      <c r="D163" s="234"/>
      <c r="F163" s="180" t="s">
        <v>221</v>
      </c>
      <c r="G163" s="180"/>
      <c r="H163" s="180"/>
      <c r="I163" s="180"/>
      <c r="J163" s="180"/>
      <c r="K163" s="237"/>
      <c r="L163" s="180"/>
      <c r="M163" s="180"/>
    </row>
    <row r="164" spans="3:13" ht="15" customHeight="1">
      <c r="C164" s="179"/>
      <c r="D164" s="232"/>
      <c r="F164" s="180" t="s">
        <v>293</v>
      </c>
      <c r="G164" s="180"/>
      <c r="H164" s="180"/>
      <c r="I164" s="180"/>
      <c r="J164" s="180"/>
      <c r="K164" s="233"/>
      <c r="L164" s="180"/>
      <c r="M164" s="180"/>
    </row>
    <row r="165" spans="3:13" ht="15" customHeight="1">
      <c r="C165" s="179"/>
      <c r="D165" s="239" t="s">
        <v>152</v>
      </c>
      <c r="E165" s="180"/>
      <c r="F165" s="180" t="s">
        <v>294</v>
      </c>
      <c r="G165" s="180"/>
      <c r="H165" s="180"/>
      <c r="I165" s="180"/>
      <c r="J165" s="180"/>
      <c r="K165" s="233"/>
      <c r="L165" s="180"/>
    </row>
    <row r="166" spans="3:13" ht="15" customHeight="1">
      <c r="C166" s="179"/>
      <c r="D166" s="239"/>
      <c r="E166" s="180"/>
      <c r="F166" s="180" t="s">
        <v>383</v>
      </c>
      <c r="G166" s="180"/>
      <c r="H166" s="180"/>
      <c r="I166" s="180"/>
      <c r="J166" s="180"/>
      <c r="K166" s="233"/>
      <c r="L166" s="180"/>
    </row>
    <row r="167" spans="3:13" ht="15" customHeight="1">
      <c r="C167" s="179"/>
      <c r="D167" s="239"/>
      <c r="E167" s="180"/>
      <c r="F167" s="180" t="s">
        <v>313</v>
      </c>
      <c r="G167" s="180"/>
      <c r="H167" s="180"/>
      <c r="I167" s="180"/>
      <c r="J167" s="180"/>
      <c r="K167" s="233"/>
      <c r="L167" s="180"/>
    </row>
    <row r="168" spans="3:13" ht="15" customHeight="1">
      <c r="C168" s="179"/>
      <c r="D168" s="232"/>
      <c r="E168" s="180"/>
      <c r="F168" s="180"/>
      <c r="G168" s="180"/>
      <c r="H168" s="180"/>
      <c r="I168" s="180"/>
      <c r="J168" s="180"/>
      <c r="K168" s="233"/>
      <c r="L168" s="180"/>
      <c r="M168" s="180"/>
    </row>
    <row r="169" spans="3:13" ht="15" customHeight="1">
      <c r="C169" s="179"/>
      <c r="D169" s="232"/>
      <c r="E169" s="238" t="s">
        <v>295</v>
      </c>
      <c r="F169" s="180"/>
      <c r="G169" s="180"/>
      <c r="H169" s="180"/>
      <c r="I169" s="180"/>
      <c r="J169" s="180"/>
      <c r="K169" s="233"/>
      <c r="L169" s="180"/>
      <c r="M169" s="180"/>
    </row>
    <row r="170" spans="3:13" ht="15" customHeight="1">
      <c r="C170" s="179"/>
      <c r="D170" s="232"/>
      <c r="F170" s="180" t="s">
        <v>425</v>
      </c>
      <c r="H170" s="180"/>
      <c r="I170" s="180"/>
      <c r="J170" s="180"/>
      <c r="K170" s="233"/>
      <c r="L170" s="180"/>
      <c r="M170" s="180"/>
    </row>
    <row r="171" spans="3:13" ht="15" customHeight="1">
      <c r="C171" s="179"/>
      <c r="D171" s="232"/>
      <c r="F171" s="180" t="s">
        <v>426</v>
      </c>
      <c r="H171" s="180"/>
      <c r="I171" s="180"/>
      <c r="J171" s="180"/>
      <c r="K171" s="233"/>
      <c r="L171" s="180"/>
      <c r="M171" s="180"/>
    </row>
    <row r="172" spans="3:13" ht="15" customHeight="1">
      <c r="C172" s="179"/>
      <c r="D172" s="232"/>
      <c r="G172" s="180"/>
      <c r="H172" s="180"/>
      <c r="I172" s="180"/>
      <c r="J172" s="180"/>
      <c r="K172" s="233"/>
      <c r="L172" s="180"/>
      <c r="M172" s="180"/>
    </row>
    <row r="173" spans="3:13" ht="15" customHeight="1">
      <c r="C173" s="179"/>
      <c r="D173" s="232"/>
      <c r="F173" s="180" t="s">
        <v>427</v>
      </c>
      <c r="G173" s="180"/>
      <c r="H173" s="180"/>
      <c r="I173" s="180"/>
      <c r="J173" s="180"/>
      <c r="K173" s="233"/>
      <c r="L173" s="180"/>
      <c r="M173" s="180"/>
    </row>
    <row r="174" spans="3:13" ht="15" customHeight="1">
      <c r="C174" s="179"/>
      <c r="D174" s="232"/>
      <c r="F174" s="180" t="s">
        <v>428</v>
      </c>
      <c r="G174" s="180"/>
      <c r="H174" s="180"/>
      <c r="I174" s="180"/>
      <c r="J174" s="180"/>
      <c r="K174" s="233"/>
      <c r="L174" s="180"/>
      <c r="M174" s="180"/>
    </row>
    <row r="175" spans="3:13" ht="15" customHeight="1">
      <c r="C175" s="179"/>
      <c r="D175" s="232"/>
      <c r="F175" s="180" t="s">
        <v>429</v>
      </c>
      <c r="G175" s="180"/>
      <c r="H175" s="180"/>
      <c r="I175" s="180"/>
      <c r="J175" s="180"/>
      <c r="K175" s="233"/>
      <c r="L175" s="180"/>
      <c r="M175" s="180"/>
    </row>
    <row r="176" spans="3:13" ht="15" customHeight="1">
      <c r="C176" s="179"/>
      <c r="D176" s="232"/>
      <c r="F176" s="180" t="s">
        <v>430</v>
      </c>
      <c r="G176" s="180"/>
      <c r="H176" s="180"/>
      <c r="I176" s="180"/>
      <c r="J176" s="180"/>
      <c r="K176" s="233"/>
      <c r="L176" s="180"/>
      <c r="M176" s="180"/>
    </row>
    <row r="177" spans="3:13" ht="15" customHeight="1">
      <c r="C177" s="179"/>
      <c r="D177" s="232"/>
      <c r="F177" s="180"/>
      <c r="G177" s="180"/>
      <c r="H177" s="180"/>
      <c r="I177" s="180"/>
      <c r="J177" s="180"/>
      <c r="K177" s="233"/>
      <c r="L177" s="180"/>
      <c r="M177" s="180"/>
    </row>
    <row r="178" spans="3:13" ht="15" customHeight="1">
      <c r="C178" s="179"/>
      <c r="D178" s="232"/>
      <c r="F178" s="180" t="s">
        <v>431</v>
      </c>
      <c r="G178" s="180"/>
      <c r="H178" s="180"/>
      <c r="I178" s="180"/>
      <c r="J178" s="180"/>
      <c r="K178" s="233"/>
      <c r="L178" s="180"/>
      <c r="M178" s="180"/>
    </row>
    <row r="179" spans="3:13" ht="15" customHeight="1">
      <c r="C179" s="179"/>
      <c r="D179" s="232"/>
      <c r="F179" s="180" t="s">
        <v>296</v>
      </c>
      <c r="G179" s="180"/>
      <c r="H179" s="180"/>
      <c r="I179" s="180"/>
      <c r="J179" s="180"/>
      <c r="K179" s="233"/>
      <c r="L179" s="180"/>
      <c r="M179" s="180"/>
    </row>
    <row r="180" spans="3:13" ht="15" customHeight="1">
      <c r="C180" s="179"/>
      <c r="D180" s="232"/>
      <c r="F180" s="180" t="s">
        <v>432</v>
      </c>
      <c r="G180" s="180"/>
      <c r="H180" s="180"/>
      <c r="I180" s="180"/>
      <c r="J180" s="180"/>
      <c r="K180" s="233"/>
      <c r="L180" s="180"/>
      <c r="M180" s="180"/>
    </row>
    <row r="181" spans="3:13" ht="15" customHeight="1">
      <c r="C181" s="179"/>
      <c r="D181" s="232"/>
      <c r="F181" s="180"/>
      <c r="G181" s="180"/>
      <c r="H181" s="180"/>
      <c r="I181" s="180"/>
      <c r="J181" s="180"/>
      <c r="K181" s="233"/>
      <c r="L181" s="180"/>
      <c r="M181" s="180"/>
    </row>
    <row r="182" spans="3:13" ht="15" customHeight="1">
      <c r="C182" s="179"/>
      <c r="D182" s="232"/>
      <c r="F182" s="180" t="s">
        <v>433</v>
      </c>
      <c r="G182" s="180"/>
      <c r="H182" s="180"/>
      <c r="I182" s="180"/>
      <c r="J182" s="180"/>
      <c r="K182" s="233"/>
      <c r="L182" s="180"/>
      <c r="M182" s="180"/>
    </row>
    <row r="183" spans="3:13" ht="15" customHeight="1">
      <c r="C183" s="179"/>
      <c r="D183" s="232"/>
      <c r="F183" s="180" t="s">
        <v>434</v>
      </c>
      <c r="G183" s="180"/>
      <c r="H183" s="180"/>
      <c r="I183" s="180"/>
      <c r="J183" s="180"/>
      <c r="K183" s="233"/>
      <c r="L183" s="180"/>
      <c r="M183" s="180"/>
    </row>
    <row r="184" spans="3:13" ht="15" customHeight="1">
      <c r="C184" s="179"/>
      <c r="D184" s="232"/>
      <c r="E184" s="180"/>
      <c r="F184" s="180" t="s">
        <v>435</v>
      </c>
      <c r="G184" s="180"/>
      <c r="H184" s="180"/>
      <c r="I184" s="180"/>
      <c r="J184" s="180"/>
      <c r="K184" s="233"/>
      <c r="L184" s="180"/>
      <c r="M184" s="180"/>
    </row>
    <row r="185" spans="3:13" ht="15" customHeight="1">
      <c r="C185" s="179"/>
      <c r="D185" s="232"/>
      <c r="E185" s="180"/>
      <c r="F185" s="180"/>
      <c r="G185" s="180"/>
      <c r="H185" s="180"/>
      <c r="I185" s="180"/>
      <c r="J185" s="180"/>
      <c r="K185" s="233"/>
      <c r="L185" s="180"/>
      <c r="M185" s="180"/>
    </row>
    <row r="186" spans="3:13" ht="15" customHeight="1">
      <c r="C186" s="179"/>
      <c r="D186" s="232"/>
      <c r="E186" s="238" t="s">
        <v>436</v>
      </c>
      <c r="F186" s="180"/>
      <c r="G186" s="180"/>
      <c r="H186" s="180"/>
      <c r="I186" s="180"/>
      <c r="J186" s="180"/>
      <c r="K186" s="233"/>
      <c r="L186" s="180"/>
      <c r="M186" s="180"/>
    </row>
    <row r="187" spans="3:13" ht="15" customHeight="1">
      <c r="C187" s="179"/>
      <c r="D187" s="232"/>
      <c r="F187" s="180" t="s">
        <v>461</v>
      </c>
      <c r="G187" s="180"/>
      <c r="H187" s="180"/>
      <c r="I187" s="180"/>
      <c r="J187" s="180"/>
      <c r="K187" s="233"/>
      <c r="L187" s="180"/>
      <c r="M187" s="180"/>
    </row>
    <row r="188" spans="3:13" ht="15" customHeight="1">
      <c r="C188" s="179"/>
      <c r="D188" s="239"/>
      <c r="E188" s="180"/>
      <c r="F188" s="180"/>
      <c r="G188" s="180"/>
      <c r="H188" s="180"/>
      <c r="I188" s="180"/>
      <c r="J188" s="180"/>
      <c r="K188" s="233"/>
      <c r="L188" s="180"/>
      <c r="M188" s="180"/>
    </row>
    <row r="189" spans="3:13" ht="15" customHeight="1">
      <c r="C189" s="179"/>
      <c r="D189" s="240"/>
      <c r="E189" s="238" t="s">
        <v>220</v>
      </c>
      <c r="F189" s="180"/>
      <c r="G189" s="180"/>
      <c r="H189" s="180"/>
      <c r="I189" s="180"/>
      <c r="J189" s="180"/>
      <c r="K189" s="233"/>
      <c r="L189" s="180"/>
      <c r="M189" s="180"/>
    </row>
    <row r="190" spans="3:13" ht="15" customHeight="1">
      <c r="C190" s="179"/>
      <c r="D190" s="240"/>
      <c r="E190" s="180"/>
      <c r="F190" s="180" t="s">
        <v>222</v>
      </c>
      <c r="G190" s="180"/>
      <c r="H190" s="180"/>
      <c r="I190" s="180"/>
      <c r="J190" s="180"/>
      <c r="K190" s="233"/>
      <c r="L190" s="180"/>
      <c r="M190" s="180"/>
    </row>
    <row r="191" spans="3:13" ht="15" customHeight="1">
      <c r="C191" s="179"/>
      <c r="D191" s="240"/>
      <c r="E191" s="180"/>
      <c r="F191" s="180" t="s">
        <v>437</v>
      </c>
      <c r="G191" s="180"/>
      <c r="H191" s="180"/>
      <c r="I191" s="180"/>
      <c r="J191" s="180"/>
      <c r="K191" s="233"/>
      <c r="L191" s="180"/>
      <c r="M191" s="180"/>
    </row>
    <row r="192" spans="3:13" ht="15" customHeight="1">
      <c r="C192" s="179"/>
      <c r="D192" s="240"/>
      <c r="E192" s="180"/>
      <c r="F192" s="180" t="s">
        <v>438</v>
      </c>
      <c r="G192" s="180"/>
      <c r="H192" s="180"/>
      <c r="I192" s="180"/>
      <c r="J192" s="180"/>
      <c r="K192" s="233"/>
      <c r="L192" s="180"/>
      <c r="M192" s="180"/>
    </row>
    <row r="193" spans="2:13" ht="15" customHeight="1">
      <c r="C193" s="179"/>
      <c r="D193" s="240"/>
      <c r="E193" s="180"/>
      <c r="F193" s="180"/>
      <c r="G193" s="180"/>
      <c r="H193" s="180"/>
      <c r="I193" s="180"/>
      <c r="J193" s="180"/>
      <c r="K193" s="233"/>
      <c r="L193" s="180"/>
      <c r="M193" s="180"/>
    </row>
    <row r="194" spans="2:13" ht="15" customHeight="1">
      <c r="C194" s="179"/>
      <c r="D194" s="239"/>
      <c r="E194" s="238" t="s">
        <v>219</v>
      </c>
      <c r="F194" s="180"/>
      <c r="G194" s="180"/>
      <c r="H194" s="180"/>
      <c r="I194" s="180"/>
      <c r="J194" s="180"/>
      <c r="K194" s="233"/>
      <c r="L194" s="180"/>
      <c r="M194" s="180"/>
    </row>
    <row r="195" spans="2:13" ht="15" customHeight="1">
      <c r="C195" s="179"/>
      <c r="D195" s="239"/>
      <c r="E195" s="180"/>
      <c r="F195" s="180" t="s">
        <v>439</v>
      </c>
      <c r="G195" s="180"/>
      <c r="H195" s="180"/>
      <c r="I195" s="180"/>
      <c r="J195" s="180"/>
      <c r="K195" s="233"/>
      <c r="L195" s="180"/>
      <c r="M195" s="180"/>
    </row>
    <row r="196" spans="2:13" ht="15" customHeight="1">
      <c r="C196" s="179"/>
      <c r="D196" s="239"/>
      <c r="E196" s="180"/>
      <c r="F196" s="180" t="s">
        <v>440</v>
      </c>
      <c r="G196" s="180"/>
      <c r="H196" s="180"/>
      <c r="I196" s="180"/>
      <c r="J196" s="180"/>
      <c r="K196" s="233"/>
      <c r="L196" s="180"/>
      <c r="M196" s="180"/>
    </row>
    <row r="197" spans="2:13" ht="15" customHeight="1">
      <c r="C197" s="179"/>
      <c r="D197" s="239"/>
      <c r="E197" s="180"/>
      <c r="F197" s="180" t="s">
        <v>441</v>
      </c>
      <c r="G197" s="180"/>
      <c r="H197" s="180"/>
      <c r="I197" s="180"/>
      <c r="J197" s="180"/>
      <c r="K197" s="233"/>
      <c r="L197" s="180"/>
      <c r="M197" s="180"/>
    </row>
    <row r="198" spans="2:13" ht="15" customHeight="1">
      <c r="C198" s="179"/>
      <c r="D198" s="241"/>
      <c r="E198" s="242"/>
      <c r="F198" s="242"/>
      <c r="G198" s="242"/>
      <c r="H198" s="242"/>
      <c r="I198" s="242"/>
      <c r="J198" s="242"/>
      <c r="K198" s="243"/>
      <c r="L198" s="180"/>
      <c r="M198" s="180"/>
    </row>
    <row r="199" spans="2:13" ht="15" customHeight="1">
      <c r="C199" s="179"/>
      <c r="D199" s="230"/>
      <c r="E199" s="580"/>
      <c r="F199" s="230"/>
      <c r="G199" s="230"/>
      <c r="H199" s="230"/>
      <c r="I199" s="230"/>
      <c r="J199" s="230"/>
      <c r="K199" s="230"/>
      <c r="L199" s="180"/>
      <c r="M199" s="180"/>
    </row>
    <row r="200" spans="2:13" ht="15" customHeight="1">
      <c r="C200" s="179"/>
      <c r="D200" s="180"/>
      <c r="E200" s="180"/>
      <c r="F200" s="180"/>
      <c r="G200" s="180"/>
      <c r="H200" s="180"/>
      <c r="I200" s="180"/>
      <c r="J200" s="180"/>
      <c r="K200" s="180"/>
      <c r="L200" s="180"/>
    </row>
    <row r="201" spans="2:13" ht="15" customHeight="1">
      <c r="B201" s="178"/>
      <c r="C201" s="228" t="s">
        <v>155</v>
      </c>
      <c r="D201" s="180"/>
      <c r="E201" s="180"/>
      <c r="F201" s="180"/>
      <c r="G201" s="180"/>
      <c r="H201" s="180"/>
      <c r="I201" s="180"/>
      <c r="J201" s="180"/>
      <c r="K201" s="180"/>
      <c r="L201" s="180"/>
    </row>
    <row r="202" spans="2:13" ht="15" customHeight="1">
      <c r="D202" s="180" t="s">
        <v>151</v>
      </c>
      <c r="E202" s="180"/>
      <c r="F202" s="180"/>
      <c r="G202" s="180"/>
      <c r="H202" s="180"/>
      <c r="I202" s="180"/>
      <c r="J202" s="180"/>
      <c r="K202" s="180"/>
      <c r="L202" s="180"/>
      <c r="M202" s="180"/>
    </row>
    <row r="203" spans="2:13" ht="15" customHeight="1">
      <c r="D203" s="180"/>
      <c r="E203" s="180"/>
      <c r="F203" s="180"/>
      <c r="G203" s="180"/>
      <c r="H203" s="180"/>
      <c r="I203" s="180"/>
      <c r="J203" s="180"/>
      <c r="K203" s="180"/>
      <c r="L203" s="180"/>
    </row>
    <row r="204" spans="2:13" ht="15" customHeight="1">
      <c r="C204" s="244"/>
      <c r="D204" s="245"/>
      <c r="E204" s="245"/>
      <c r="F204" s="245"/>
      <c r="G204" s="245"/>
      <c r="H204" s="245"/>
      <c r="I204" s="245"/>
      <c r="J204" s="245"/>
      <c r="K204" s="246"/>
      <c r="L204" s="180"/>
    </row>
    <row r="205" spans="2:13" ht="15" customHeight="1">
      <c r="C205" s="244"/>
      <c r="E205" s="179" t="s">
        <v>148</v>
      </c>
      <c r="F205" s="179"/>
      <c r="G205" s="180"/>
      <c r="H205" s="180"/>
      <c r="I205" s="180"/>
      <c r="J205" s="180"/>
      <c r="K205" s="247"/>
      <c r="L205" s="180"/>
      <c r="M205" s="180"/>
    </row>
    <row r="206" spans="2:13" ht="15" customHeight="1">
      <c r="C206" s="244"/>
      <c r="E206" s="235" t="s">
        <v>382</v>
      </c>
      <c r="F206" s="236"/>
      <c r="G206" s="180"/>
      <c r="H206" s="180"/>
      <c r="I206" s="180"/>
      <c r="J206" s="180"/>
      <c r="K206" s="247"/>
      <c r="L206" s="180"/>
      <c r="M206" s="180"/>
    </row>
    <row r="207" spans="2:13" ht="15" customHeight="1">
      <c r="C207" s="244"/>
      <c r="F207" s="180" t="s">
        <v>442</v>
      </c>
      <c r="G207" s="180"/>
      <c r="H207" s="180"/>
      <c r="I207" s="180"/>
      <c r="J207" s="180"/>
      <c r="K207" s="247"/>
      <c r="L207" s="180"/>
      <c r="M207" s="180"/>
    </row>
    <row r="208" spans="2:13" ht="15" customHeight="1">
      <c r="C208" s="244"/>
      <c r="E208" s="180"/>
      <c r="F208" s="180"/>
      <c r="G208" s="180"/>
      <c r="H208" s="180"/>
      <c r="I208" s="180"/>
      <c r="J208" s="180"/>
      <c r="K208" s="247"/>
      <c r="L208" s="180"/>
      <c r="M208" s="180"/>
    </row>
    <row r="209" spans="3:13" ht="15" customHeight="1">
      <c r="C209" s="244"/>
      <c r="E209" s="235" t="s">
        <v>297</v>
      </c>
      <c r="F209" s="236"/>
      <c r="G209" s="180"/>
      <c r="H209" s="180"/>
      <c r="I209" s="180"/>
      <c r="J209" s="180"/>
      <c r="K209" s="247"/>
      <c r="L209" s="180"/>
      <c r="M209" s="180"/>
    </row>
    <row r="210" spans="3:13" ht="15" customHeight="1">
      <c r="C210" s="244"/>
      <c r="F210" s="180" t="s">
        <v>381</v>
      </c>
      <c r="G210" s="180"/>
      <c r="H210" s="180"/>
      <c r="I210" s="180"/>
      <c r="J210" s="180"/>
      <c r="K210" s="247"/>
      <c r="L210" s="180"/>
      <c r="M210" s="180"/>
    </row>
    <row r="211" spans="3:13" ht="15" customHeight="1">
      <c r="C211" s="244"/>
      <c r="E211" s="180"/>
      <c r="F211" s="180"/>
      <c r="G211" s="180"/>
      <c r="H211" s="180"/>
      <c r="I211" s="180"/>
      <c r="J211" s="180"/>
      <c r="K211" s="247"/>
      <c r="L211" s="180"/>
      <c r="M211" s="180"/>
    </row>
    <row r="212" spans="3:13" ht="15" customHeight="1">
      <c r="C212" s="244"/>
      <c r="E212" s="235" t="s">
        <v>443</v>
      </c>
      <c r="F212" s="236"/>
      <c r="G212" s="180"/>
      <c r="H212" s="180"/>
      <c r="I212" s="180"/>
      <c r="J212" s="180"/>
      <c r="K212" s="247"/>
      <c r="L212" s="180"/>
      <c r="M212" s="180"/>
    </row>
    <row r="213" spans="3:13" ht="15" customHeight="1">
      <c r="C213" s="244"/>
      <c r="F213" s="180" t="s">
        <v>298</v>
      </c>
      <c r="G213" s="180"/>
      <c r="H213" s="180"/>
      <c r="I213" s="180"/>
      <c r="J213" s="180"/>
      <c r="K213" s="247"/>
      <c r="L213" s="180"/>
      <c r="M213" s="180"/>
    </row>
    <row r="214" spans="3:13" ht="15" customHeight="1">
      <c r="C214" s="244"/>
      <c r="E214" s="180"/>
      <c r="F214" s="180"/>
      <c r="G214" s="180"/>
      <c r="H214" s="180"/>
      <c r="I214" s="180"/>
      <c r="J214" s="180"/>
      <c r="K214" s="247"/>
      <c r="L214" s="180"/>
      <c r="M214" s="180"/>
    </row>
    <row r="215" spans="3:13" ht="15" customHeight="1">
      <c r="C215" s="244"/>
      <c r="E215" s="235" t="s">
        <v>380</v>
      </c>
      <c r="F215" s="236"/>
      <c r="J215" s="180"/>
      <c r="K215" s="247"/>
      <c r="L215" s="180"/>
      <c r="M215" s="180"/>
    </row>
    <row r="216" spans="3:13" ht="15" customHeight="1">
      <c r="C216" s="244"/>
      <c r="F216" s="180" t="s">
        <v>299</v>
      </c>
      <c r="J216" s="180"/>
      <c r="K216" s="247"/>
      <c r="L216" s="180"/>
      <c r="M216" s="180"/>
    </row>
    <row r="217" spans="3:13" ht="15" customHeight="1">
      <c r="C217" s="244"/>
      <c r="D217" s="248"/>
      <c r="E217" s="249"/>
      <c r="F217" s="249"/>
      <c r="G217" s="248"/>
      <c r="H217" s="248"/>
      <c r="I217" s="248"/>
      <c r="J217" s="249"/>
      <c r="K217" s="250"/>
      <c r="L217" s="180"/>
      <c r="M217" s="180"/>
    </row>
    <row r="218" spans="3:13" ht="15" customHeight="1">
      <c r="C218" s="180"/>
      <c r="D218" s="180"/>
      <c r="E218" s="180"/>
      <c r="F218" s="180"/>
      <c r="G218" s="180"/>
      <c r="H218" s="180"/>
      <c r="I218" s="180"/>
      <c r="J218" s="180"/>
      <c r="K218" s="180"/>
    </row>
    <row r="219" spans="3:13" ht="15" customHeight="1">
      <c r="C219" s="228" t="s">
        <v>156</v>
      </c>
      <c r="D219" s="180"/>
      <c r="E219" s="180"/>
      <c r="F219" s="180"/>
      <c r="G219" s="180"/>
      <c r="H219" s="180"/>
      <c r="I219" s="180"/>
      <c r="J219" s="180"/>
      <c r="K219" s="180"/>
      <c r="L219" s="180"/>
    </row>
    <row r="220" spans="3:13" ht="15" customHeight="1">
      <c r="C220" s="179"/>
      <c r="D220" s="180" t="s">
        <v>150</v>
      </c>
      <c r="E220" s="180"/>
      <c r="F220" s="180"/>
      <c r="G220" s="180"/>
      <c r="H220" s="180"/>
      <c r="I220" s="180"/>
      <c r="J220" s="180"/>
      <c r="K220" s="180"/>
      <c r="L220" s="180"/>
    </row>
    <row r="221" spans="3:13" ht="15" customHeight="1">
      <c r="C221" s="179"/>
      <c r="D221" s="180"/>
      <c r="E221" s="180"/>
      <c r="F221" s="180"/>
      <c r="G221" s="180"/>
      <c r="H221" s="180"/>
      <c r="I221" s="180"/>
      <c r="J221" s="180"/>
      <c r="K221" s="180"/>
      <c r="L221" s="180"/>
    </row>
    <row r="222" spans="3:13" ht="15" customHeight="1">
      <c r="C222" s="179"/>
      <c r="D222" s="251"/>
      <c r="E222" s="180" t="s">
        <v>396</v>
      </c>
      <c r="F222" s="180"/>
      <c r="G222" s="180"/>
      <c r="H222" s="180"/>
      <c r="I222" s="180"/>
      <c r="J222" s="180"/>
      <c r="K222" s="180"/>
      <c r="L222" s="180"/>
      <c r="M222" s="180"/>
    </row>
    <row r="223" spans="3:13" ht="15" customHeight="1">
      <c r="C223" s="179"/>
      <c r="D223" s="251"/>
      <c r="E223" s="180" t="s">
        <v>379</v>
      </c>
      <c r="F223" s="180"/>
      <c r="G223" s="180"/>
      <c r="H223" s="180"/>
      <c r="I223" s="180"/>
      <c r="J223" s="180"/>
      <c r="K223" s="180"/>
      <c r="L223" s="180"/>
      <c r="M223" s="180"/>
    </row>
    <row r="224" spans="3:13" ht="15" customHeight="1">
      <c r="C224" s="179"/>
      <c r="D224" s="251"/>
      <c r="E224" s="180" t="s">
        <v>378</v>
      </c>
      <c r="F224" s="180"/>
      <c r="G224" s="180"/>
      <c r="H224" s="180"/>
      <c r="I224" s="180"/>
      <c r="J224" s="180"/>
      <c r="K224" s="180"/>
      <c r="L224" s="180"/>
      <c r="M224" s="180"/>
    </row>
    <row r="225" spans="2:13" ht="15" customHeight="1">
      <c r="C225" s="179"/>
      <c r="D225" s="251"/>
      <c r="E225" s="180" t="s">
        <v>377</v>
      </c>
      <c r="F225" s="180"/>
      <c r="G225" s="180"/>
      <c r="H225" s="180"/>
      <c r="I225" s="180"/>
      <c r="J225" s="180"/>
      <c r="K225" s="180"/>
      <c r="L225" s="180"/>
      <c r="M225" s="180"/>
    </row>
    <row r="226" spans="2:13" ht="15" customHeight="1">
      <c r="C226" s="179"/>
      <c r="D226" s="251"/>
      <c r="E226" s="180" t="s">
        <v>230</v>
      </c>
      <c r="F226" s="180"/>
      <c r="G226" s="180"/>
      <c r="H226" s="180"/>
      <c r="I226" s="180"/>
      <c r="J226" s="180"/>
      <c r="K226" s="180"/>
      <c r="L226" s="180"/>
      <c r="M226" s="180"/>
    </row>
    <row r="227" spans="2:13" ht="15" customHeight="1">
      <c r="C227" s="179"/>
      <c r="D227" s="251"/>
      <c r="E227" s="180" t="s">
        <v>376</v>
      </c>
      <c r="F227" s="180"/>
      <c r="G227" s="180"/>
      <c r="H227" s="180"/>
      <c r="I227" s="180"/>
      <c r="J227" s="180"/>
      <c r="K227" s="180"/>
      <c r="L227" s="180"/>
      <c r="M227" s="180"/>
    </row>
    <row r="228" spans="2:13" ht="15" customHeight="1">
      <c r="C228" s="179"/>
      <c r="D228" s="251"/>
      <c r="E228" s="180"/>
      <c r="F228" s="180"/>
      <c r="G228" s="180"/>
      <c r="H228" s="180"/>
      <c r="I228" s="180"/>
      <c r="J228" s="180"/>
      <c r="K228" s="180"/>
      <c r="L228" s="180"/>
      <c r="M228" s="180"/>
    </row>
    <row r="229" spans="2:13" ht="15" customHeight="1">
      <c r="B229" s="603" t="s">
        <v>877</v>
      </c>
      <c r="C229" s="179"/>
      <c r="D229" s="251"/>
      <c r="E229" s="180"/>
      <c r="F229" s="180"/>
      <c r="G229" s="180"/>
      <c r="H229" s="180"/>
      <c r="I229" s="180"/>
      <c r="J229" s="180"/>
      <c r="K229" s="180"/>
      <c r="L229" s="180"/>
      <c r="M229" s="180"/>
    </row>
    <row r="230" spans="2:13" ht="15" customHeight="1">
      <c r="B230" s="603"/>
      <c r="C230" s="179" t="s">
        <v>857</v>
      </c>
      <c r="D230" s="251"/>
      <c r="E230" s="180"/>
      <c r="F230" s="180"/>
      <c r="G230" s="180"/>
      <c r="H230" s="180"/>
      <c r="I230" s="180"/>
      <c r="J230" s="180"/>
      <c r="K230" s="180"/>
      <c r="L230" s="180"/>
      <c r="M230" s="180"/>
    </row>
    <row r="231" spans="2:13" ht="15" customHeight="1">
      <c r="B231" s="603"/>
      <c r="C231" s="179" t="s">
        <v>858</v>
      </c>
      <c r="D231" s="251"/>
      <c r="E231" s="180"/>
      <c r="F231" s="180"/>
      <c r="G231" s="180"/>
      <c r="H231" s="180"/>
      <c r="I231" s="180"/>
      <c r="J231" s="180"/>
      <c r="K231" s="180"/>
      <c r="L231" s="180"/>
      <c r="M231" s="180"/>
    </row>
    <row r="232" spans="2:13" ht="15" customHeight="1">
      <c r="B232" s="603"/>
      <c r="C232" s="179"/>
      <c r="D232" s="251"/>
      <c r="E232" s="180"/>
      <c r="F232" s="180"/>
      <c r="G232" s="180"/>
      <c r="H232" s="180"/>
      <c r="I232" s="180"/>
      <c r="J232" s="180"/>
      <c r="K232" s="180"/>
      <c r="L232" s="180"/>
      <c r="M232" s="180"/>
    </row>
    <row r="233" spans="2:13" ht="15" customHeight="1">
      <c r="B233" s="603"/>
      <c r="C233" s="699" t="s">
        <v>852</v>
      </c>
      <c r="D233" s="251"/>
      <c r="E233" s="180"/>
      <c r="F233" s="180"/>
      <c r="G233" s="180"/>
      <c r="H233" s="180"/>
      <c r="I233" s="180"/>
      <c r="J233" s="180"/>
      <c r="K233" s="180"/>
      <c r="L233" s="180"/>
      <c r="M233" s="180"/>
    </row>
    <row r="234" spans="2:13" ht="15" customHeight="1">
      <c r="B234" s="603"/>
      <c r="C234" s="179"/>
      <c r="D234" s="251"/>
      <c r="E234" s="180"/>
      <c r="F234" s="180"/>
      <c r="G234" s="180"/>
      <c r="H234" s="180"/>
      <c r="I234" s="180"/>
      <c r="J234" s="180"/>
      <c r="K234" s="180"/>
      <c r="L234" s="180"/>
      <c r="M234" s="180"/>
    </row>
    <row r="235" spans="2:13" ht="15" customHeight="1">
      <c r="B235" s="603"/>
      <c r="C235" s="179"/>
      <c r="D235" s="251"/>
      <c r="E235" s="180"/>
      <c r="F235" s="180"/>
      <c r="G235" s="180"/>
      <c r="H235" s="180"/>
      <c r="I235" s="180"/>
      <c r="J235" s="180"/>
      <c r="K235" s="180"/>
      <c r="L235" s="180"/>
      <c r="M235" s="180"/>
    </row>
    <row r="236" spans="2:13" ht="15" customHeight="1">
      <c r="B236" s="603"/>
      <c r="C236" s="179"/>
      <c r="D236" s="251"/>
      <c r="E236" s="180"/>
      <c r="F236" s="180"/>
      <c r="G236" s="180"/>
      <c r="H236" s="180"/>
      <c r="I236" s="180"/>
      <c r="J236" s="180"/>
      <c r="K236" s="180"/>
      <c r="L236" s="180"/>
      <c r="M236" s="180"/>
    </row>
    <row r="237" spans="2:13" ht="15" customHeight="1">
      <c r="B237" s="603"/>
      <c r="C237" s="179"/>
      <c r="D237" s="251"/>
      <c r="E237" s="180"/>
      <c r="F237" s="180"/>
      <c r="G237" s="180"/>
      <c r="H237" s="180"/>
      <c r="I237" s="180"/>
      <c r="J237" s="180"/>
      <c r="K237" s="180"/>
      <c r="L237" s="180"/>
      <c r="M237" s="180"/>
    </row>
    <row r="238" spans="2:13" ht="15" customHeight="1">
      <c r="B238" s="603"/>
      <c r="C238" s="179"/>
      <c r="D238" s="251"/>
      <c r="E238" s="180"/>
      <c r="F238" s="180"/>
      <c r="G238" s="180"/>
      <c r="H238" s="180"/>
      <c r="I238" s="180"/>
      <c r="J238" s="180"/>
      <c r="K238" s="180"/>
      <c r="L238" s="180"/>
      <c r="M238" s="180"/>
    </row>
    <row r="239" spans="2:13" ht="15" customHeight="1">
      <c r="B239" s="603"/>
      <c r="C239" s="179"/>
      <c r="D239" s="251"/>
      <c r="E239" s="180"/>
      <c r="F239" s="180"/>
      <c r="G239" s="180"/>
      <c r="H239" s="180"/>
      <c r="I239" s="180"/>
      <c r="J239" s="180"/>
      <c r="K239" s="180"/>
      <c r="L239" s="180"/>
      <c r="M239" s="180"/>
    </row>
    <row r="240" spans="2:13" ht="15" customHeight="1">
      <c r="B240" s="603"/>
      <c r="C240" s="179"/>
      <c r="D240" s="251"/>
      <c r="E240" s="180"/>
      <c r="F240" s="180"/>
      <c r="G240" s="180"/>
      <c r="H240" s="180"/>
      <c r="I240" s="180"/>
      <c r="J240" s="180"/>
      <c r="K240" s="180"/>
      <c r="L240" s="180"/>
      <c r="M240" s="180"/>
    </row>
    <row r="241" spans="2:13" ht="15" customHeight="1">
      <c r="B241" s="603"/>
      <c r="C241" s="179"/>
      <c r="D241" s="251"/>
      <c r="E241" s="180"/>
      <c r="F241" s="180"/>
      <c r="G241" s="180"/>
      <c r="H241" s="180"/>
      <c r="I241" s="180"/>
      <c r="J241" s="180"/>
      <c r="K241" s="180"/>
      <c r="L241" s="180"/>
      <c r="M241" s="180"/>
    </row>
    <row r="242" spans="2:13" ht="15" customHeight="1">
      <c r="B242" s="603"/>
      <c r="C242" s="179"/>
      <c r="D242" s="251"/>
      <c r="E242" s="180"/>
      <c r="F242" s="180"/>
      <c r="G242" s="180"/>
      <c r="H242" s="180"/>
      <c r="I242" s="180"/>
      <c r="J242" s="180"/>
      <c r="K242" s="180"/>
      <c r="L242" s="180"/>
      <c r="M242" s="180"/>
    </row>
    <row r="243" spans="2:13" ht="15" customHeight="1">
      <c r="B243" s="603"/>
      <c r="C243" s="179"/>
      <c r="D243" s="251"/>
      <c r="E243" s="180"/>
      <c r="F243" s="180"/>
      <c r="G243" s="180"/>
      <c r="H243" s="180"/>
      <c r="I243" s="180"/>
      <c r="J243" s="180"/>
      <c r="K243" s="180"/>
      <c r="L243" s="180"/>
      <c r="M243" s="180"/>
    </row>
    <row r="244" spans="2:13" ht="15" customHeight="1">
      <c r="B244" s="603"/>
      <c r="C244" s="179"/>
      <c r="D244" s="251"/>
      <c r="E244" s="180"/>
      <c r="F244" s="180"/>
      <c r="G244" s="180"/>
      <c r="H244" s="180"/>
      <c r="I244" s="180"/>
      <c r="J244" s="180"/>
      <c r="K244" s="180"/>
      <c r="L244" s="180"/>
      <c r="M244" s="180"/>
    </row>
    <row r="245" spans="2:13" ht="15" customHeight="1">
      <c r="B245" s="603"/>
      <c r="C245" s="179"/>
      <c r="D245" s="251"/>
      <c r="E245" s="180"/>
      <c r="F245" s="180"/>
      <c r="G245" s="180"/>
      <c r="H245" s="180"/>
      <c r="I245" s="180"/>
      <c r="J245" s="180"/>
      <c r="K245" s="180"/>
      <c r="L245" s="180"/>
      <c r="M245" s="180"/>
    </row>
    <row r="246" spans="2:13" ht="15" customHeight="1">
      <c r="B246" s="603"/>
      <c r="C246" s="179"/>
      <c r="D246" s="251"/>
      <c r="E246" s="180"/>
      <c r="F246" s="180"/>
      <c r="G246" s="180"/>
      <c r="H246" s="180"/>
      <c r="I246" s="180"/>
      <c r="J246" s="180"/>
      <c r="K246" s="180"/>
      <c r="L246" s="180"/>
      <c r="M246" s="180"/>
    </row>
    <row r="247" spans="2:13" ht="15" customHeight="1">
      <c r="B247" s="603"/>
      <c r="C247" s="179"/>
      <c r="D247" s="251"/>
      <c r="E247" s="180"/>
      <c r="F247" s="180"/>
      <c r="G247" s="180"/>
      <c r="H247" s="180"/>
      <c r="I247" s="180"/>
      <c r="J247" s="180"/>
      <c r="K247" s="180"/>
      <c r="L247" s="180"/>
      <c r="M247" s="180"/>
    </row>
    <row r="248" spans="2:13" ht="15" customHeight="1">
      <c r="B248" s="603"/>
      <c r="C248" s="179"/>
      <c r="D248" s="251"/>
      <c r="E248" s="180"/>
      <c r="F248" s="180"/>
      <c r="G248" s="180"/>
      <c r="H248" s="180"/>
      <c r="I248" s="180"/>
      <c r="J248" s="180"/>
      <c r="K248" s="180"/>
      <c r="L248" s="180"/>
      <c r="M248" s="180"/>
    </row>
    <row r="249" spans="2:13" ht="15" customHeight="1">
      <c r="B249" s="603"/>
      <c r="C249" s="179"/>
      <c r="D249" s="251"/>
      <c r="E249" s="180"/>
      <c r="F249" s="180"/>
      <c r="G249" s="180"/>
      <c r="H249" s="180"/>
      <c r="I249" s="180"/>
      <c r="J249" s="180"/>
      <c r="K249" s="180"/>
      <c r="L249" s="180"/>
      <c r="M249" s="180"/>
    </row>
    <row r="250" spans="2:13" ht="15" customHeight="1">
      <c r="B250" s="603"/>
      <c r="C250" s="179"/>
      <c r="D250" s="251"/>
      <c r="E250" s="180"/>
      <c r="F250" s="180"/>
      <c r="G250" s="180"/>
      <c r="H250" s="180"/>
      <c r="I250" s="180"/>
      <c r="J250" s="180"/>
      <c r="K250" s="180"/>
      <c r="L250" s="180"/>
      <c r="M250" s="180"/>
    </row>
    <row r="251" spans="2:13" ht="15" customHeight="1">
      <c r="B251" s="603"/>
      <c r="C251" s="179"/>
      <c r="D251" s="251"/>
      <c r="E251" s="180"/>
      <c r="F251" s="180"/>
      <c r="G251" s="180"/>
      <c r="H251" s="180"/>
      <c r="I251" s="180"/>
      <c r="J251" s="180"/>
      <c r="K251" s="180"/>
      <c r="L251" s="180"/>
      <c r="M251" s="180"/>
    </row>
    <row r="252" spans="2:13" ht="15" customHeight="1">
      <c r="B252" s="603"/>
      <c r="C252" s="179"/>
      <c r="D252" s="251"/>
      <c r="E252" s="180"/>
      <c r="F252" s="180"/>
      <c r="G252" s="180"/>
      <c r="H252" s="180"/>
      <c r="I252" s="180"/>
      <c r="J252" s="180"/>
      <c r="K252" s="180"/>
      <c r="L252" s="180"/>
      <c r="M252" s="180"/>
    </row>
    <row r="253" spans="2:13" ht="15" customHeight="1">
      <c r="B253" s="603"/>
      <c r="C253" s="179"/>
      <c r="D253" s="251"/>
      <c r="E253" s="180"/>
      <c r="F253" s="180"/>
      <c r="G253" s="180"/>
      <c r="H253" s="180"/>
      <c r="I253" s="180"/>
      <c r="J253" s="180"/>
      <c r="K253" s="180"/>
      <c r="L253" s="180"/>
      <c r="M253" s="180"/>
    </row>
    <row r="254" spans="2:13" ht="15" customHeight="1">
      <c r="B254" s="603"/>
      <c r="C254" s="604" t="s">
        <v>853</v>
      </c>
      <c r="D254" s="180"/>
      <c r="E254" s="180"/>
      <c r="F254" s="180"/>
      <c r="G254" s="180"/>
      <c r="H254" s="180"/>
      <c r="I254" s="180"/>
      <c r="J254" s="180"/>
      <c r="K254" s="180"/>
      <c r="L254" s="180"/>
      <c r="M254" s="180"/>
    </row>
    <row r="255" spans="2:13" ht="15" customHeight="1">
      <c r="B255" s="603"/>
      <c r="C255" s="604" t="s">
        <v>854</v>
      </c>
      <c r="D255" s="180"/>
      <c r="E255" s="180"/>
      <c r="F255" s="180"/>
      <c r="G255" s="180"/>
      <c r="H255" s="180"/>
      <c r="I255" s="180"/>
      <c r="J255" s="180"/>
      <c r="K255" s="180"/>
      <c r="L255" s="180"/>
      <c r="M255" s="180"/>
    </row>
    <row r="256" spans="2:13" ht="15" customHeight="1">
      <c r="C256" s="604" t="s">
        <v>855</v>
      </c>
      <c r="D256" s="180"/>
      <c r="F256" s="180"/>
      <c r="G256" s="180"/>
      <c r="H256" s="180"/>
      <c r="I256" s="180"/>
      <c r="J256" s="180"/>
      <c r="K256" s="180"/>
      <c r="L256" s="180"/>
      <c r="M256" s="180"/>
    </row>
    <row r="257" spans="2:13" ht="15" customHeight="1">
      <c r="C257" s="605" t="s">
        <v>856</v>
      </c>
      <c r="D257" s="180"/>
      <c r="F257" s="180"/>
      <c r="G257" s="180"/>
      <c r="H257" s="180"/>
      <c r="I257" s="180"/>
      <c r="J257" s="180"/>
      <c r="K257" s="180"/>
      <c r="L257" s="180"/>
      <c r="M257" s="180"/>
    </row>
    <row r="258" spans="2:13" ht="15" customHeight="1">
      <c r="C258" s="605" t="s">
        <v>726</v>
      </c>
      <c r="D258" s="180"/>
      <c r="F258" s="180"/>
      <c r="G258" s="180"/>
      <c r="H258" s="180"/>
      <c r="I258" s="180"/>
      <c r="J258" s="180"/>
      <c r="K258" s="180"/>
      <c r="L258" s="180"/>
      <c r="M258" s="180"/>
    </row>
    <row r="259" spans="2:13" ht="15" customHeight="1">
      <c r="C259" s="605" t="s">
        <v>727</v>
      </c>
      <c r="D259" s="180"/>
      <c r="F259" s="180"/>
      <c r="G259" s="180"/>
      <c r="H259" s="180"/>
      <c r="I259" s="180"/>
      <c r="J259" s="180"/>
      <c r="K259" s="180"/>
      <c r="L259" s="180"/>
      <c r="M259" s="180"/>
    </row>
    <row r="260" spans="2:13" ht="15" customHeight="1">
      <c r="B260" s="603"/>
      <c r="C260" s="604" t="s">
        <v>728</v>
      </c>
      <c r="D260" s="180"/>
      <c r="E260" s="180"/>
      <c r="F260" s="180"/>
      <c r="G260" s="180"/>
      <c r="H260" s="180"/>
      <c r="I260" s="180"/>
      <c r="J260" s="180"/>
      <c r="K260" s="180"/>
      <c r="L260" s="180"/>
      <c r="M260" s="180"/>
    </row>
    <row r="261" spans="2:13" ht="15" customHeight="1">
      <c r="C261" s="179"/>
      <c r="D261" s="251"/>
      <c r="E261" s="180"/>
      <c r="F261" s="180"/>
      <c r="G261" s="180"/>
      <c r="H261" s="180"/>
      <c r="I261" s="180"/>
      <c r="J261" s="180"/>
      <c r="K261" s="180"/>
      <c r="L261" s="180"/>
      <c r="M261" s="180"/>
    </row>
    <row r="262" spans="2:13" ht="15" customHeight="1">
      <c r="C262" s="179"/>
      <c r="D262" s="180"/>
      <c r="E262" s="180"/>
      <c r="F262" s="180"/>
      <c r="H262" s="361" t="s">
        <v>413</v>
      </c>
      <c r="I262" s="222"/>
      <c r="J262" s="180"/>
      <c r="K262" s="180"/>
      <c r="L262" s="180"/>
    </row>
    <row r="263" spans="2:13" ht="15" customHeight="1">
      <c r="C263" s="179"/>
      <c r="D263" s="180"/>
      <c r="E263" s="214" t="s">
        <v>444</v>
      </c>
      <c r="F263" s="214"/>
      <c r="J263" s="180"/>
      <c r="K263" s="180"/>
      <c r="L263" s="180"/>
    </row>
    <row r="264" spans="2:13" ht="15" customHeight="1">
      <c r="C264" s="179"/>
      <c r="D264" s="180"/>
      <c r="E264" s="180"/>
      <c r="F264" s="180"/>
      <c r="G264" s="180"/>
      <c r="H264" s="180"/>
      <c r="I264" s="180"/>
      <c r="J264" s="180"/>
      <c r="K264" s="180"/>
      <c r="L264" s="180"/>
    </row>
    <row r="265" spans="2:13" ht="15" customHeight="1">
      <c r="B265" s="181" t="s">
        <v>729</v>
      </c>
      <c r="C265" s="180"/>
      <c r="D265" s="180"/>
      <c r="E265" s="180"/>
      <c r="F265" s="180"/>
      <c r="G265" s="180"/>
      <c r="H265" s="180"/>
      <c r="I265" s="180"/>
      <c r="J265" s="180"/>
    </row>
    <row r="266" spans="2:13" ht="15" customHeight="1">
      <c r="C266" s="180" t="s">
        <v>157</v>
      </c>
      <c r="D266" s="180"/>
      <c r="E266" s="180"/>
      <c r="F266" s="180"/>
      <c r="G266" s="180"/>
      <c r="H266" s="180"/>
      <c r="I266" s="180"/>
      <c r="J266" s="180"/>
      <c r="K266" s="180"/>
      <c r="L266" s="180"/>
    </row>
    <row r="267" spans="2:13" ht="15" customHeight="1">
      <c r="C267" s="180"/>
      <c r="D267" s="180"/>
      <c r="E267" s="180"/>
      <c r="F267" s="180"/>
      <c r="G267" s="180"/>
      <c r="H267" s="180"/>
      <c r="I267" s="180"/>
      <c r="J267" s="180"/>
      <c r="K267" s="180"/>
      <c r="L267" s="180"/>
    </row>
    <row r="268" spans="2:13" ht="15" customHeight="1">
      <c r="C268" s="213" t="s">
        <v>158</v>
      </c>
      <c r="E268" s="180"/>
      <c r="F268" s="180"/>
      <c r="G268" s="180"/>
      <c r="H268" s="180"/>
      <c r="I268" s="180"/>
      <c r="J268" s="180"/>
      <c r="K268" s="180"/>
      <c r="L268" s="180"/>
    </row>
    <row r="269" spans="2:13" ht="15" customHeight="1">
      <c r="C269" s="180"/>
      <c r="D269" s="177" t="s">
        <v>681</v>
      </c>
      <c r="E269" s="180"/>
      <c r="F269" s="180"/>
      <c r="G269" s="180"/>
      <c r="H269" s="180"/>
      <c r="I269" s="180"/>
      <c r="J269" s="180"/>
      <c r="K269" s="180"/>
      <c r="L269" s="180"/>
    </row>
    <row r="270" spans="2:13" ht="15" customHeight="1">
      <c r="C270" s="180"/>
      <c r="E270" s="180"/>
      <c r="F270" s="180"/>
      <c r="G270" s="180"/>
      <c r="H270" s="180"/>
      <c r="I270" s="180"/>
      <c r="J270" s="180"/>
      <c r="K270" s="180"/>
      <c r="L270" s="180"/>
    </row>
    <row r="271" spans="2:13" ht="15" customHeight="1">
      <c r="C271" s="180"/>
      <c r="E271" s="180"/>
      <c r="F271" s="180"/>
      <c r="G271" s="180"/>
      <c r="H271" s="180"/>
      <c r="I271" s="180"/>
      <c r="J271" s="180"/>
      <c r="K271" s="180"/>
      <c r="L271" s="180"/>
    </row>
    <row r="272" spans="2:13" ht="15" customHeight="1">
      <c r="C272" s="180"/>
      <c r="E272" s="180"/>
      <c r="F272" s="180"/>
      <c r="G272" s="180"/>
      <c r="H272" s="180"/>
      <c r="I272" s="180"/>
      <c r="J272" s="180"/>
      <c r="K272" s="180"/>
      <c r="L272" s="180"/>
    </row>
    <row r="273" spans="3:13" ht="15" customHeight="1">
      <c r="C273" s="180"/>
      <c r="E273" s="180"/>
      <c r="F273" s="180"/>
      <c r="G273" s="180"/>
      <c r="H273" s="180"/>
      <c r="I273" s="180"/>
      <c r="J273" s="180"/>
      <c r="K273" s="180"/>
      <c r="L273" s="180"/>
    </row>
    <row r="274" spans="3:13" ht="15" customHeight="1">
      <c r="C274" s="179"/>
      <c r="D274" s="180" t="s">
        <v>683</v>
      </c>
      <c r="E274" s="180"/>
      <c r="F274" s="180"/>
      <c r="G274" s="180"/>
      <c r="H274" s="180"/>
      <c r="I274" s="180"/>
      <c r="J274" s="180"/>
      <c r="K274" s="180"/>
      <c r="L274" s="180"/>
    </row>
    <row r="275" spans="3:13" ht="15" customHeight="1">
      <c r="C275" s="179"/>
      <c r="D275" s="180" t="s">
        <v>682</v>
      </c>
      <c r="E275" s="180"/>
      <c r="F275" s="180"/>
      <c r="G275" s="180"/>
      <c r="H275" s="180"/>
      <c r="I275" s="180"/>
      <c r="J275" s="180"/>
      <c r="K275" s="180"/>
      <c r="L275" s="180"/>
    </row>
    <row r="276" spans="3:13" ht="15" customHeight="1">
      <c r="C276" s="179"/>
      <c r="D276" s="251"/>
      <c r="E276" s="202" t="s">
        <v>458</v>
      </c>
      <c r="F276" s="252"/>
      <c r="G276" s="180"/>
      <c r="H276" s="180"/>
      <c r="I276" s="180"/>
      <c r="J276" s="180"/>
      <c r="K276" s="180"/>
      <c r="L276" s="180"/>
      <c r="M276" s="180"/>
    </row>
    <row r="277" spans="3:13" ht="15" customHeight="1">
      <c r="C277" s="179"/>
      <c r="D277" s="252"/>
      <c r="E277" s="180"/>
      <c r="F277" s="180"/>
      <c r="G277" s="180"/>
      <c r="H277" s="180"/>
      <c r="I277" s="180"/>
      <c r="J277" s="180"/>
      <c r="K277" s="180"/>
      <c r="L277" s="180"/>
    </row>
    <row r="278" spans="3:13" ht="15" customHeight="1">
      <c r="C278" s="179"/>
      <c r="D278" s="180" t="s">
        <v>685</v>
      </c>
      <c r="E278" s="180"/>
      <c r="F278" s="180"/>
      <c r="G278" s="180"/>
      <c r="H278" s="180"/>
      <c r="I278" s="180"/>
      <c r="J278" s="180"/>
      <c r="K278" s="180"/>
      <c r="L278" s="180"/>
    </row>
    <row r="279" spans="3:13" ht="15" customHeight="1">
      <c r="C279" s="179"/>
      <c r="D279" s="180"/>
      <c r="E279" s="202" t="s">
        <v>731</v>
      </c>
      <c r="F279" s="180"/>
      <c r="G279" s="180"/>
      <c r="H279" s="180"/>
      <c r="I279" s="180"/>
      <c r="J279" s="180"/>
      <c r="K279" s="180"/>
      <c r="L279" s="180"/>
    </row>
    <row r="280" spans="3:13" ht="15" customHeight="1">
      <c r="C280" s="179"/>
      <c r="D280" s="180"/>
      <c r="E280" s="302" t="s">
        <v>732</v>
      </c>
      <c r="F280" s="180"/>
      <c r="G280" s="180"/>
      <c r="H280" s="180"/>
      <c r="I280" s="180"/>
      <c r="J280" s="180"/>
      <c r="K280" s="180"/>
      <c r="L280" s="180"/>
    </row>
    <row r="281" spans="3:13" ht="15" customHeight="1">
      <c r="C281" s="179"/>
      <c r="D281" s="180"/>
      <c r="E281" s="302"/>
      <c r="F281" s="180"/>
      <c r="G281" s="180"/>
      <c r="H281" s="180"/>
      <c r="I281" s="180"/>
      <c r="J281" s="180"/>
      <c r="K281" s="180"/>
      <c r="L281" s="180"/>
    </row>
    <row r="282" spans="3:13" ht="15" customHeight="1">
      <c r="C282" s="228" t="s">
        <v>159</v>
      </c>
      <c r="D282" s="180"/>
      <c r="E282" s="180"/>
      <c r="F282" s="180"/>
      <c r="G282" s="180"/>
      <c r="H282" s="180"/>
      <c r="I282" s="180"/>
      <c r="J282" s="180"/>
      <c r="K282" s="180"/>
      <c r="L282" s="180"/>
    </row>
    <row r="283" spans="3:13" ht="15" customHeight="1">
      <c r="C283" s="179"/>
      <c r="D283" s="180" t="s">
        <v>861</v>
      </c>
      <c r="E283" s="180"/>
      <c r="F283" s="180"/>
      <c r="G283" s="180"/>
      <c r="H283" s="180"/>
      <c r="I283" s="180"/>
      <c r="J283" s="180"/>
      <c r="K283" s="180"/>
      <c r="L283" s="180"/>
    </row>
    <row r="284" spans="3:13" ht="15" customHeight="1">
      <c r="C284" s="180" t="s">
        <v>862</v>
      </c>
      <c r="E284" s="180"/>
      <c r="F284" s="180"/>
      <c r="G284" s="180"/>
      <c r="H284" s="180"/>
      <c r="I284" s="180"/>
      <c r="J284" s="180"/>
      <c r="K284" s="180"/>
      <c r="L284" s="180"/>
    </row>
    <row r="285" spans="3:13" ht="15" customHeight="1">
      <c r="C285" s="180"/>
      <c r="D285" s="177" t="s">
        <v>860</v>
      </c>
      <c r="E285" s="180"/>
      <c r="F285" s="180"/>
      <c r="G285" s="180"/>
      <c r="H285" s="180"/>
      <c r="I285" s="180"/>
      <c r="J285" s="180"/>
      <c r="K285" s="180"/>
      <c r="L285" s="180"/>
    </row>
    <row r="286" spans="3:13" ht="15" customHeight="1">
      <c r="C286" s="228"/>
      <c r="D286" s="180"/>
      <c r="E286" s="180"/>
      <c r="F286" s="180"/>
      <c r="G286" s="180"/>
      <c r="H286" s="180"/>
      <c r="I286" s="180"/>
      <c r="J286" s="180"/>
      <c r="K286" s="180"/>
      <c r="L286" s="180"/>
    </row>
    <row r="287" spans="3:13" ht="15" customHeight="1">
      <c r="C287" s="228"/>
      <c r="D287" s="180"/>
      <c r="E287" s="180"/>
      <c r="F287" s="180"/>
      <c r="G287" s="180"/>
      <c r="H287" s="180"/>
      <c r="I287" s="180"/>
      <c r="J287" s="180"/>
      <c r="K287" s="180"/>
      <c r="L287" s="180"/>
    </row>
    <row r="288" spans="3:13" ht="15" customHeight="1">
      <c r="C288" s="228"/>
      <c r="D288" s="180"/>
      <c r="E288" s="180"/>
      <c r="F288" s="180"/>
      <c r="G288" s="180"/>
      <c r="H288" s="180"/>
      <c r="I288" s="180"/>
      <c r="J288" s="180"/>
      <c r="K288" s="180"/>
      <c r="L288" s="180"/>
    </row>
    <row r="289" spans="3:12" ht="15" customHeight="1">
      <c r="C289" s="228"/>
      <c r="D289" s="180"/>
      <c r="E289" s="180"/>
      <c r="F289" s="180"/>
      <c r="G289" s="180"/>
      <c r="H289" s="180"/>
      <c r="I289" s="180"/>
      <c r="J289" s="180"/>
      <c r="K289" s="180"/>
      <c r="L289" s="180"/>
    </row>
    <row r="290" spans="3:12" ht="15" customHeight="1">
      <c r="C290" s="228"/>
      <c r="D290" s="180"/>
      <c r="E290" s="180"/>
      <c r="F290" s="180"/>
      <c r="G290" s="180"/>
      <c r="H290" s="180"/>
      <c r="I290" s="180"/>
      <c r="J290" s="180"/>
      <c r="K290" s="180"/>
      <c r="L290" s="180"/>
    </row>
    <row r="291" spans="3:12" ht="15" customHeight="1">
      <c r="C291" s="228"/>
      <c r="D291" s="180"/>
      <c r="E291" s="180"/>
      <c r="F291" s="180"/>
      <c r="G291" s="180"/>
      <c r="H291" s="180"/>
      <c r="I291" s="180"/>
      <c r="J291" s="180"/>
      <c r="K291" s="180"/>
      <c r="L291" s="180"/>
    </row>
    <row r="292" spans="3:12" ht="15" customHeight="1">
      <c r="C292" s="228"/>
      <c r="D292" s="180"/>
      <c r="E292" s="180"/>
      <c r="F292" s="180"/>
      <c r="G292" s="180"/>
      <c r="H292" s="180"/>
      <c r="I292" s="180"/>
      <c r="J292" s="180"/>
      <c r="K292" s="180"/>
      <c r="L292" s="180"/>
    </row>
    <row r="293" spans="3:12" ht="15" customHeight="1">
      <c r="C293" s="228"/>
      <c r="D293" s="180"/>
      <c r="E293" s="180"/>
      <c r="F293" s="180"/>
      <c r="G293" s="180"/>
      <c r="H293" s="180"/>
      <c r="I293" s="180"/>
      <c r="J293" s="180"/>
      <c r="K293" s="180"/>
      <c r="L293" s="180"/>
    </row>
    <row r="294" spans="3:12" ht="15" customHeight="1">
      <c r="C294" s="228"/>
      <c r="D294" s="180"/>
      <c r="E294" s="180"/>
      <c r="F294" s="180"/>
      <c r="G294" s="180"/>
      <c r="H294" s="180"/>
      <c r="I294" s="180"/>
      <c r="J294" s="180"/>
      <c r="K294" s="180"/>
      <c r="L294" s="180"/>
    </row>
    <row r="295" spans="3:12" ht="15" customHeight="1">
      <c r="C295" s="228"/>
      <c r="D295" s="180"/>
      <c r="E295" s="180"/>
      <c r="F295" s="180"/>
      <c r="G295" s="180"/>
      <c r="H295" s="180"/>
      <c r="I295" s="180"/>
      <c r="J295" s="180"/>
      <c r="K295" s="180"/>
      <c r="L295" s="180"/>
    </row>
    <row r="296" spans="3:12" ht="15" customHeight="1">
      <c r="C296" s="228"/>
      <c r="D296" s="180"/>
      <c r="E296" s="180"/>
      <c r="F296" s="180"/>
      <c r="G296" s="180"/>
      <c r="H296" s="180"/>
      <c r="I296" s="180"/>
      <c r="J296" s="180"/>
      <c r="K296" s="180"/>
      <c r="L296" s="180"/>
    </row>
    <row r="297" spans="3:12" ht="15" customHeight="1">
      <c r="C297" s="228"/>
      <c r="D297" s="180"/>
      <c r="E297" s="180"/>
      <c r="F297" s="180"/>
      <c r="G297" s="180"/>
      <c r="H297" s="180"/>
      <c r="I297" s="180"/>
      <c r="J297" s="180"/>
      <c r="K297" s="180"/>
      <c r="L297" s="180"/>
    </row>
    <row r="298" spans="3:12" ht="15" customHeight="1">
      <c r="C298" s="179"/>
      <c r="D298" s="180" t="s">
        <v>300</v>
      </c>
      <c r="E298" s="180"/>
      <c r="F298" s="180"/>
      <c r="G298" s="180"/>
      <c r="H298" s="180"/>
      <c r="I298" s="180"/>
      <c r="J298" s="180"/>
      <c r="K298" s="180"/>
      <c r="L298" s="180"/>
    </row>
    <row r="299" spans="3:12" ht="15" customHeight="1">
      <c r="C299" s="179"/>
      <c r="D299" s="180" t="s">
        <v>301</v>
      </c>
      <c r="E299" s="180"/>
      <c r="F299" s="180"/>
      <c r="G299" s="180"/>
      <c r="H299" s="180"/>
      <c r="I299" s="180"/>
      <c r="J299" s="180"/>
      <c r="K299" s="180"/>
      <c r="L299" s="180"/>
    </row>
    <row r="300" spans="3:12" ht="15" customHeight="1">
      <c r="C300" s="179"/>
      <c r="D300" s="180" t="s">
        <v>859</v>
      </c>
      <c r="E300" s="180"/>
      <c r="F300" s="180"/>
      <c r="G300" s="180"/>
      <c r="H300" s="180"/>
      <c r="I300" s="180"/>
      <c r="J300" s="180"/>
      <c r="K300" s="180"/>
      <c r="L300" s="180"/>
    </row>
    <row r="301" spans="3:12" ht="15" customHeight="1">
      <c r="C301" s="179"/>
      <c r="D301" s="180" t="s">
        <v>730</v>
      </c>
      <c r="E301" s="180"/>
      <c r="F301" s="180"/>
      <c r="G301" s="180"/>
      <c r="H301" s="180"/>
      <c r="I301" s="180"/>
      <c r="J301" s="180"/>
      <c r="K301" s="180"/>
      <c r="L301" s="180"/>
    </row>
    <row r="302" spans="3:12" ht="15" customHeight="1">
      <c r="C302" s="179"/>
      <c r="D302" s="180"/>
      <c r="E302" s="180"/>
      <c r="F302" s="180"/>
      <c r="G302" s="180"/>
      <c r="H302" s="180"/>
      <c r="I302" s="180"/>
      <c r="J302" s="180"/>
      <c r="K302" s="180"/>
      <c r="L302" s="180"/>
    </row>
    <row r="303" spans="3:12" ht="15" customHeight="1">
      <c r="C303" s="213" t="s">
        <v>160</v>
      </c>
      <c r="E303" s="180"/>
      <c r="F303" s="180"/>
      <c r="G303" s="180"/>
      <c r="H303" s="180"/>
      <c r="I303" s="180"/>
      <c r="J303" s="180"/>
      <c r="K303" s="180"/>
      <c r="L303" s="180"/>
    </row>
    <row r="304" spans="3:12" ht="15" customHeight="1">
      <c r="C304" s="179"/>
      <c r="D304" s="180" t="s">
        <v>218</v>
      </c>
      <c r="E304" s="180"/>
      <c r="F304" s="180"/>
      <c r="G304" s="180"/>
      <c r="H304" s="180"/>
      <c r="I304" s="180"/>
      <c r="J304" s="180"/>
      <c r="K304" s="180"/>
      <c r="L304" s="180"/>
    </row>
    <row r="305" spans="3:13" ht="15" customHeight="1">
      <c r="C305" s="179"/>
      <c r="D305" s="180" t="s">
        <v>375</v>
      </c>
      <c r="E305" s="180"/>
      <c r="F305" s="180"/>
      <c r="G305" s="180"/>
      <c r="H305" s="180"/>
      <c r="I305" s="180"/>
      <c r="J305" s="180"/>
      <c r="K305" s="180"/>
      <c r="L305" s="180"/>
    </row>
    <row r="306" spans="3:13" ht="15" customHeight="1">
      <c r="C306" s="179"/>
      <c r="D306" s="180"/>
      <c r="E306" s="180"/>
      <c r="F306" s="180"/>
      <c r="G306" s="180"/>
      <c r="H306" s="180"/>
      <c r="I306" s="180"/>
      <c r="J306" s="180"/>
      <c r="K306" s="180"/>
      <c r="L306" s="180"/>
    </row>
    <row r="307" spans="3:13" ht="15" customHeight="1">
      <c r="C307" s="179"/>
      <c r="D307" s="214" t="s">
        <v>163</v>
      </c>
      <c r="E307" s="214"/>
      <c r="F307" s="214"/>
      <c r="G307" s="214"/>
      <c r="H307" s="214"/>
      <c r="I307" s="214"/>
      <c r="J307" s="214"/>
      <c r="K307" s="180"/>
      <c r="L307" s="180"/>
    </row>
    <row r="308" spans="3:13" ht="15" customHeight="1">
      <c r="C308" s="179"/>
      <c r="D308" s="253"/>
      <c r="E308" s="214" t="s">
        <v>302</v>
      </c>
      <c r="F308" s="214"/>
      <c r="G308" s="214"/>
      <c r="H308" s="214"/>
      <c r="I308" s="214"/>
      <c r="J308" s="214"/>
      <c r="K308" s="180"/>
      <c r="L308" s="180"/>
      <c r="M308" s="180"/>
    </row>
    <row r="309" spans="3:13" ht="15" customHeight="1">
      <c r="C309" s="179"/>
      <c r="D309" s="253"/>
      <c r="E309" s="214"/>
      <c r="F309" s="214" t="s">
        <v>397</v>
      </c>
      <c r="G309" s="214"/>
      <c r="H309" s="214"/>
      <c r="I309" s="214"/>
      <c r="J309" s="214"/>
      <c r="K309" s="180"/>
      <c r="L309" s="180"/>
      <c r="M309" s="180"/>
    </row>
    <row r="310" spans="3:13" ht="15" customHeight="1">
      <c r="C310" s="179"/>
      <c r="D310" s="253"/>
      <c r="E310" s="214" t="s">
        <v>303</v>
      </c>
      <c r="F310" s="214"/>
      <c r="G310" s="214"/>
      <c r="H310" s="214"/>
      <c r="I310" s="214"/>
      <c r="J310" s="214"/>
      <c r="K310" s="180"/>
      <c r="L310" s="180"/>
      <c r="M310" s="180"/>
    </row>
    <row r="311" spans="3:13" ht="15" customHeight="1">
      <c r="C311" s="179"/>
      <c r="D311" s="253"/>
      <c r="E311" s="214"/>
      <c r="F311" s="214"/>
      <c r="G311" s="214"/>
      <c r="H311" s="214"/>
      <c r="I311" s="214"/>
      <c r="J311" s="214"/>
      <c r="K311" s="180"/>
      <c r="L311" s="180"/>
      <c r="M311" s="180"/>
    </row>
    <row r="312" spans="3:13" ht="15" customHeight="1">
      <c r="C312" s="179"/>
      <c r="D312" s="179"/>
      <c r="E312" s="180" t="s">
        <v>162</v>
      </c>
      <c r="F312" s="180"/>
      <c r="G312" s="180"/>
      <c r="H312" s="254"/>
      <c r="I312" s="254"/>
      <c r="J312" s="254"/>
      <c r="K312" s="180"/>
      <c r="L312" s="180"/>
      <c r="M312" s="180"/>
    </row>
    <row r="313" spans="3:13" ht="15" customHeight="1">
      <c r="C313" s="179"/>
      <c r="D313" s="179"/>
      <c r="E313" s="180" t="s">
        <v>398</v>
      </c>
      <c r="F313" s="180"/>
      <c r="G313" s="180"/>
      <c r="H313" s="254"/>
      <c r="I313" s="254"/>
      <c r="J313" s="254"/>
      <c r="K313" s="180"/>
      <c r="L313" s="180"/>
      <c r="M313" s="180"/>
    </row>
    <row r="314" spans="3:13" ht="15" customHeight="1">
      <c r="C314" s="179"/>
      <c r="D314" s="179"/>
      <c r="E314" s="180"/>
      <c r="F314" s="180"/>
      <c r="G314" s="180"/>
      <c r="H314" s="254"/>
      <c r="I314" s="254"/>
      <c r="J314" s="254"/>
      <c r="K314" s="180"/>
      <c r="L314" s="180"/>
      <c r="M314" s="180"/>
    </row>
    <row r="315" spans="3:13" ht="15" customHeight="1">
      <c r="C315" s="213" t="s">
        <v>161</v>
      </c>
      <c r="E315" s="180"/>
      <c r="F315" s="180"/>
      <c r="G315" s="180"/>
      <c r="H315" s="180"/>
      <c r="I315" s="180"/>
      <c r="J315" s="180"/>
      <c r="K315" s="180"/>
      <c r="L315" s="180"/>
    </row>
    <row r="316" spans="3:13" ht="15" customHeight="1">
      <c r="C316" s="179"/>
      <c r="D316" s="303" t="s">
        <v>231</v>
      </c>
      <c r="E316" s="180"/>
      <c r="F316" s="180"/>
      <c r="G316" s="180"/>
      <c r="H316" s="180"/>
      <c r="I316" s="180"/>
      <c r="J316" s="180"/>
      <c r="K316" s="180"/>
      <c r="L316" s="180"/>
    </row>
    <row r="317" spans="3:13" ht="15" customHeight="1">
      <c r="C317" s="179"/>
      <c r="D317" s="180" t="s">
        <v>445</v>
      </c>
      <c r="E317" s="180"/>
      <c r="F317" s="180"/>
      <c r="G317" s="180"/>
      <c r="H317" s="180"/>
      <c r="I317" s="180"/>
      <c r="J317" s="180"/>
      <c r="K317" s="180"/>
      <c r="L317" s="180"/>
    </row>
    <row r="318" spans="3:13" ht="15" customHeight="1">
      <c r="C318" s="359" t="s">
        <v>374</v>
      </c>
      <c r="D318" s="180"/>
      <c r="E318" s="180"/>
      <c r="F318" s="180"/>
      <c r="G318" s="180"/>
      <c r="H318" s="180"/>
      <c r="I318" s="180"/>
      <c r="J318" s="180"/>
      <c r="K318" s="180"/>
      <c r="L318" s="180"/>
    </row>
    <row r="319" spans="3:13" ht="15" customHeight="1">
      <c r="C319" s="179"/>
      <c r="D319" s="180" t="s">
        <v>446</v>
      </c>
      <c r="E319" s="180"/>
      <c r="F319" s="180"/>
      <c r="G319" s="180"/>
      <c r="H319" s="180"/>
      <c r="I319" s="180"/>
      <c r="J319" s="180"/>
      <c r="K319" s="180"/>
      <c r="L319" s="180"/>
    </row>
    <row r="320" spans="3:13" ht="15" customHeight="1">
      <c r="C320" s="180" t="s">
        <v>447</v>
      </c>
      <c r="D320" s="180"/>
      <c r="E320" s="180"/>
      <c r="F320" s="180"/>
      <c r="G320" s="180"/>
      <c r="H320" s="180"/>
      <c r="I320" s="180"/>
      <c r="J320" s="180"/>
      <c r="K320" s="180"/>
      <c r="L320" s="180"/>
    </row>
    <row r="321" spans="3:13" ht="15" customHeight="1">
      <c r="C321" s="180" t="s">
        <v>448</v>
      </c>
      <c r="D321" s="180"/>
      <c r="E321" s="180"/>
      <c r="F321" s="180"/>
      <c r="G321" s="180"/>
      <c r="H321" s="180"/>
      <c r="I321" s="180"/>
      <c r="J321" s="180"/>
      <c r="K321" s="180"/>
      <c r="L321" s="180"/>
    </row>
    <row r="322" spans="3:13" ht="15" customHeight="1">
      <c r="C322" s="179"/>
      <c r="D322" s="180"/>
      <c r="E322" s="180"/>
      <c r="F322" s="180"/>
      <c r="G322" s="180"/>
      <c r="H322" s="180"/>
      <c r="I322" s="180"/>
      <c r="J322" s="180"/>
      <c r="K322" s="180"/>
      <c r="L322" s="180"/>
    </row>
    <row r="323" spans="3:13" ht="15" customHeight="1">
      <c r="C323" s="179"/>
      <c r="D323" s="829" t="s">
        <v>459</v>
      </c>
      <c r="E323" s="829"/>
      <c r="F323" s="829"/>
      <c r="G323" s="829"/>
      <c r="H323" s="829"/>
      <c r="I323" s="829"/>
      <c r="J323" s="829"/>
      <c r="K323" s="829"/>
      <c r="L323" s="180"/>
    </row>
    <row r="324" spans="3:13" ht="15" customHeight="1">
      <c r="C324" s="179"/>
      <c r="D324" s="829" t="s">
        <v>460</v>
      </c>
      <c r="E324" s="829"/>
      <c r="F324" s="829"/>
      <c r="G324" s="829"/>
      <c r="H324" s="829"/>
      <c r="I324" s="829"/>
      <c r="J324" s="829"/>
      <c r="K324" s="180"/>
      <c r="L324" s="180"/>
    </row>
    <row r="325" spans="3:13" ht="15" customHeight="1">
      <c r="C325" s="179"/>
      <c r="D325" s="180"/>
      <c r="E325" s="180"/>
      <c r="F325" s="180"/>
      <c r="G325" s="180"/>
      <c r="H325" s="180"/>
      <c r="I325" s="180"/>
      <c r="J325" s="180"/>
      <c r="K325" s="180"/>
      <c r="L325" s="180"/>
    </row>
    <row r="326" spans="3:13" ht="15" customHeight="1">
      <c r="C326" s="228" t="s">
        <v>373</v>
      </c>
      <c r="D326" s="178"/>
      <c r="E326" s="180"/>
      <c r="F326" s="180"/>
      <c r="G326" s="180"/>
      <c r="H326" s="180"/>
      <c r="I326" s="180"/>
      <c r="J326" s="180"/>
      <c r="K326" s="180"/>
      <c r="L326" s="180"/>
    </row>
    <row r="327" spans="3:13" ht="15" customHeight="1">
      <c r="C327" s="179"/>
      <c r="D327" s="180" t="s">
        <v>4</v>
      </c>
      <c r="E327" s="180"/>
      <c r="F327" s="180"/>
      <c r="G327" s="180"/>
      <c r="H327" s="180"/>
      <c r="I327" s="180"/>
      <c r="J327" s="180"/>
      <c r="K327" s="180"/>
      <c r="L327" s="180"/>
    </row>
    <row r="328" spans="3:13" ht="15" customHeight="1">
      <c r="C328" s="180" t="s">
        <v>304</v>
      </c>
      <c r="E328" s="180"/>
      <c r="F328" s="180"/>
      <c r="G328" s="180"/>
      <c r="H328" s="180"/>
      <c r="I328" s="180"/>
      <c r="J328" s="180"/>
      <c r="K328" s="180"/>
      <c r="L328" s="180"/>
    </row>
    <row r="329" spans="3:13" ht="15" customHeight="1">
      <c r="C329" s="507" t="s">
        <v>643</v>
      </c>
      <c r="D329" s="180"/>
      <c r="E329" s="180"/>
      <c r="F329" s="180"/>
      <c r="G329" s="180"/>
      <c r="H329" s="180"/>
      <c r="I329" s="180"/>
      <c r="J329" s="180"/>
      <c r="K329" s="180"/>
      <c r="L329" s="180"/>
    </row>
    <row r="330" spans="3:13" ht="15" customHeight="1">
      <c r="C330" s="179"/>
      <c r="D330" s="180"/>
      <c r="E330" s="180"/>
      <c r="F330" s="180"/>
      <c r="G330" s="180"/>
      <c r="H330" s="180"/>
      <c r="I330" s="180"/>
      <c r="J330" s="180"/>
      <c r="K330" s="180"/>
      <c r="L330" s="180"/>
    </row>
    <row r="331" spans="3:13" ht="15" customHeight="1">
      <c r="C331" s="255"/>
      <c r="D331" s="256"/>
      <c r="E331" s="256"/>
      <c r="F331" s="256"/>
      <c r="G331" s="256"/>
      <c r="H331" s="256"/>
      <c r="I331" s="256"/>
      <c r="J331" s="256"/>
      <c r="K331" s="257"/>
      <c r="L331" s="180"/>
    </row>
    <row r="332" spans="3:13" ht="15" customHeight="1">
      <c r="C332" s="258"/>
      <c r="D332" s="180" t="s">
        <v>5</v>
      </c>
      <c r="E332" s="180"/>
      <c r="F332" s="180"/>
      <c r="G332" s="180"/>
      <c r="H332" s="180"/>
      <c r="I332" s="180"/>
      <c r="J332" s="180"/>
      <c r="K332" s="237"/>
      <c r="L332" s="180"/>
    </row>
    <row r="333" spans="3:13" ht="15" customHeight="1">
      <c r="C333" s="258"/>
      <c r="D333" s="251"/>
      <c r="E333" s="238" t="s">
        <v>164</v>
      </c>
      <c r="F333" s="180"/>
      <c r="G333" s="180"/>
      <c r="H333" s="180"/>
      <c r="I333" s="180"/>
      <c r="J333" s="180"/>
      <c r="K333" s="237"/>
      <c r="L333" s="180"/>
      <c r="M333" s="180"/>
    </row>
    <row r="334" spans="3:13" ht="15" customHeight="1">
      <c r="C334" s="258"/>
      <c r="D334" s="251"/>
      <c r="F334" s="180" t="s">
        <v>169</v>
      </c>
      <c r="G334" s="180"/>
      <c r="H334" s="180"/>
      <c r="I334" s="180"/>
      <c r="J334" s="180"/>
      <c r="K334" s="237"/>
      <c r="L334" s="180"/>
      <c r="M334" s="180"/>
    </row>
    <row r="335" spans="3:13" ht="15" customHeight="1">
      <c r="C335" s="258"/>
      <c r="D335" s="251"/>
      <c r="E335" s="180"/>
      <c r="F335" s="180" t="s">
        <v>449</v>
      </c>
      <c r="G335" s="180"/>
      <c r="H335" s="180"/>
      <c r="I335" s="180"/>
      <c r="J335" s="180"/>
      <c r="K335" s="237"/>
      <c r="L335" s="180"/>
      <c r="M335" s="180"/>
    </row>
    <row r="336" spans="3:13" ht="15" customHeight="1">
      <c r="C336" s="258"/>
      <c r="D336" s="251"/>
      <c r="E336" s="180"/>
      <c r="F336" s="180"/>
      <c r="G336" s="180"/>
      <c r="H336" s="180"/>
      <c r="I336" s="180"/>
      <c r="J336" s="180"/>
      <c r="K336" s="237"/>
      <c r="L336" s="180"/>
      <c r="M336" s="180"/>
    </row>
    <row r="337" spans="3:13" ht="15" customHeight="1">
      <c r="C337" s="258"/>
      <c r="D337" s="251"/>
      <c r="E337" s="238" t="s">
        <v>165</v>
      </c>
      <c r="F337" s="180"/>
      <c r="G337" s="180"/>
      <c r="H337" s="180"/>
      <c r="I337" s="180"/>
      <c r="J337" s="180"/>
      <c r="K337" s="237"/>
      <c r="L337" s="180"/>
      <c r="M337" s="180"/>
    </row>
    <row r="338" spans="3:13" ht="15" customHeight="1">
      <c r="C338" s="258"/>
      <c r="D338" s="251"/>
      <c r="F338" s="180" t="s">
        <v>305</v>
      </c>
      <c r="G338" s="180"/>
      <c r="H338" s="180"/>
      <c r="I338" s="180"/>
      <c r="J338" s="180"/>
      <c r="K338" s="237"/>
      <c r="L338" s="180"/>
      <c r="M338" s="180"/>
    </row>
    <row r="339" spans="3:13" ht="15" customHeight="1">
      <c r="C339" s="258"/>
      <c r="D339" s="251"/>
      <c r="E339" s="180"/>
      <c r="F339" s="180"/>
      <c r="G339" s="180"/>
      <c r="H339" s="180"/>
      <c r="I339" s="180"/>
      <c r="J339" s="180"/>
      <c r="K339" s="237"/>
      <c r="L339" s="180"/>
      <c r="M339" s="180"/>
    </row>
    <row r="340" spans="3:13" ht="15" customHeight="1">
      <c r="C340" s="258"/>
      <c r="D340" s="251"/>
      <c r="E340" s="238" t="s">
        <v>166</v>
      </c>
      <c r="F340" s="180"/>
      <c r="G340" s="180"/>
      <c r="H340" s="180"/>
      <c r="I340" s="180"/>
      <c r="J340" s="180"/>
      <c r="K340" s="237"/>
      <c r="L340" s="180"/>
      <c r="M340" s="180"/>
    </row>
    <row r="341" spans="3:13" ht="15" customHeight="1">
      <c r="C341" s="258"/>
      <c r="D341" s="251"/>
      <c r="E341" s="259"/>
      <c r="F341" s="180" t="s">
        <v>170</v>
      </c>
      <c r="G341" s="180"/>
      <c r="H341" s="180"/>
      <c r="I341" s="180"/>
      <c r="J341" s="180"/>
      <c r="K341" s="237"/>
      <c r="L341" s="180"/>
      <c r="M341" s="180"/>
    </row>
    <row r="342" spans="3:13" ht="15" customHeight="1">
      <c r="C342" s="258"/>
      <c r="D342" s="251"/>
      <c r="E342" s="260"/>
      <c r="F342" s="180" t="s">
        <v>450</v>
      </c>
      <c r="G342" s="180"/>
      <c r="H342" s="180"/>
      <c r="I342" s="180"/>
      <c r="J342" s="180"/>
      <c r="K342" s="237"/>
      <c r="L342" s="180"/>
      <c r="M342" s="180"/>
    </row>
    <row r="343" spans="3:13" ht="15" customHeight="1">
      <c r="C343" s="258"/>
      <c r="D343" s="251"/>
      <c r="E343" s="260"/>
      <c r="F343" s="180"/>
      <c r="G343" s="180"/>
      <c r="H343" s="180"/>
      <c r="I343" s="180"/>
      <c r="J343" s="180"/>
      <c r="K343" s="237"/>
      <c r="L343" s="180"/>
      <c r="M343" s="180"/>
    </row>
    <row r="344" spans="3:13" ht="15" customHeight="1">
      <c r="C344" s="258"/>
      <c r="D344" s="251"/>
      <c r="E344" s="238" t="s">
        <v>714</v>
      </c>
      <c r="F344" s="180"/>
      <c r="G344" s="180"/>
      <c r="H344" s="180"/>
      <c r="I344" s="180"/>
      <c r="J344" s="180"/>
      <c r="K344" s="237"/>
      <c r="L344" s="180"/>
      <c r="M344" s="180"/>
    </row>
    <row r="345" spans="3:13" ht="15" customHeight="1">
      <c r="C345" s="258"/>
      <c r="D345" s="251"/>
      <c r="E345" s="259"/>
      <c r="F345" s="180" t="s">
        <v>869</v>
      </c>
      <c r="G345" s="180"/>
      <c r="H345" s="180"/>
      <c r="I345" s="180"/>
      <c r="J345" s="180"/>
      <c r="K345" s="237"/>
      <c r="L345" s="180"/>
      <c r="M345" s="180"/>
    </row>
    <row r="346" spans="3:13" ht="15" customHeight="1">
      <c r="C346" s="258"/>
      <c r="D346" s="251"/>
      <c r="E346" s="260"/>
      <c r="F346" s="180"/>
      <c r="G346" s="180"/>
      <c r="H346" s="180"/>
      <c r="I346" s="180"/>
      <c r="J346" s="180"/>
      <c r="K346" s="237"/>
      <c r="L346" s="180"/>
      <c r="M346" s="180"/>
    </row>
    <row r="347" spans="3:13" ht="15" customHeight="1">
      <c r="C347" s="258"/>
      <c r="D347" s="251"/>
      <c r="E347" s="238" t="s">
        <v>867</v>
      </c>
      <c r="F347" s="180"/>
      <c r="G347" s="180"/>
      <c r="H347" s="180"/>
      <c r="I347" s="180"/>
      <c r="J347" s="180"/>
      <c r="K347" s="237"/>
      <c r="L347" s="180"/>
      <c r="M347" s="180"/>
    </row>
    <row r="348" spans="3:13" ht="15" customHeight="1">
      <c r="C348" s="258"/>
      <c r="D348" s="251"/>
      <c r="E348" s="259"/>
      <c r="F348" s="180" t="s">
        <v>868</v>
      </c>
      <c r="G348" s="180"/>
      <c r="H348" s="180"/>
      <c r="I348" s="180"/>
      <c r="J348" s="180"/>
      <c r="K348" s="237"/>
      <c r="L348" s="180"/>
      <c r="M348" s="180"/>
    </row>
    <row r="349" spans="3:13" ht="15" customHeight="1">
      <c r="C349" s="258"/>
      <c r="D349" s="251"/>
      <c r="E349" s="260"/>
      <c r="F349" s="180"/>
      <c r="G349" s="180"/>
      <c r="H349" s="180"/>
      <c r="I349" s="180"/>
      <c r="J349" s="180"/>
      <c r="K349" s="237"/>
      <c r="L349" s="180"/>
      <c r="M349" s="180"/>
    </row>
    <row r="350" spans="3:13" ht="15" customHeight="1">
      <c r="C350" s="258"/>
      <c r="D350" s="251"/>
      <c r="E350" s="238" t="s">
        <v>715</v>
      </c>
      <c r="F350" s="180"/>
      <c r="G350" s="180"/>
      <c r="H350" s="180"/>
      <c r="I350" s="180"/>
      <c r="J350" s="180"/>
      <c r="K350" s="237"/>
      <c r="L350" s="180"/>
      <c r="M350" s="180"/>
    </row>
    <row r="351" spans="3:13" ht="15" customHeight="1">
      <c r="C351" s="258"/>
      <c r="D351" s="251"/>
      <c r="E351" s="238"/>
      <c r="F351" s="180" t="s">
        <v>399</v>
      </c>
      <c r="G351" s="180"/>
      <c r="H351" s="180"/>
      <c r="I351" s="180"/>
      <c r="J351" s="180"/>
      <c r="K351" s="237"/>
      <c r="L351" s="180"/>
      <c r="M351" s="180"/>
    </row>
    <row r="352" spans="3:13" ht="15" customHeight="1">
      <c r="C352" s="258"/>
      <c r="D352" s="251"/>
      <c r="E352" s="238"/>
      <c r="F352" s="180" t="s">
        <v>400</v>
      </c>
      <c r="G352" s="180"/>
      <c r="H352" s="180"/>
      <c r="I352" s="180"/>
      <c r="J352" s="180"/>
      <c r="K352" s="237"/>
      <c r="L352" s="180"/>
      <c r="M352" s="180"/>
    </row>
    <row r="353" spans="3:13" ht="15" customHeight="1">
      <c r="C353" s="258"/>
      <c r="D353" s="251"/>
      <c r="E353" s="238"/>
      <c r="F353" s="180" t="s">
        <v>870</v>
      </c>
      <c r="G353" s="180"/>
      <c r="H353" s="180"/>
      <c r="I353" s="180"/>
      <c r="J353" s="180"/>
      <c r="K353" s="237"/>
      <c r="L353" s="180"/>
      <c r="M353" s="180"/>
    </row>
    <row r="354" spans="3:13" ht="15" customHeight="1">
      <c r="C354" s="258"/>
      <c r="D354" s="251"/>
      <c r="E354" s="238"/>
      <c r="F354" s="180" t="s">
        <v>871</v>
      </c>
      <c r="G354" s="180"/>
      <c r="H354" s="180"/>
      <c r="I354" s="180"/>
      <c r="J354" s="180"/>
      <c r="K354" s="237"/>
      <c r="L354" s="180"/>
      <c r="M354" s="180"/>
    </row>
    <row r="355" spans="3:13" ht="15" customHeight="1">
      <c r="C355" s="258"/>
      <c r="D355" s="251"/>
      <c r="E355" s="260"/>
      <c r="F355" s="180"/>
      <c r="G355" s="180"/>
      <c r="H355" s="180"/>
      <c r="I355" s="180"/>
      <c r="J355" s="180"/>
      <c r="K355" s="237"/>
      <c r="L355" s="180"/>
      <c r="M355" s="180"/>
    </row>
    <row r="356" spans="3:13" ht="15" customHeight="1">
      <c r="C356" s="258"/>
      <c r="D356" s="251"/>
      <c r="E356" s="238" t="s">
        <v>716</v>
      </c>
      <c r="F356" s="180"/>
      <c r="G356" s="180"/>
      <c r="H356" s="180"/>
      <c r="I356" s="180"/>
      <c r="J356" s="180"/>
      <c r="K356" s="237"/>
      <c r="L356" s="180"/>
      <c r="M356" s="180"/>
    </row>
    <row r="357" spans="3:13" ht="15" customHeight="1">
      <c r="C357" s="258"/>
      <c r="D357" s="251"/>
      <c r="E357" s="259"/>
      <c r="F357" s="180" t="s">
        <v>308</v>
      </c>
      <c r="G357" s="180"/>
      <c r="H357" s="180"/>
      <c r="I357" s="180"/>
      <c r="J357" s="180"/>
      <c r="K357" s="237"/>
      <c r="L357" s="180"/>
      <c r="M357" s="180"/>
    </row>
    <row r="358" spans="3:13" ht="15" customHeight="1">
      <c r="C358" s="258"/>
      <c r="D358" s="251"/>
      <c r="E358" s="259"/>
      <c r="F358" s="202" t="s">
        <v>309</v>
      </c>
      <c r="G358" s="180"/>
      <c r="H358" s="180"/>
      <c r="I358" s="180"/>
      <c r="J358" s="180"/>
      <c r="K358" s="237"/>
      <c r="L358" s="180"/>
      <c r="M358" s="180"/>
    </row>
    <row r="359" spans="3:13" ht="15" customHeight="1">
      <c r="C359" s="258"/>
      <c r="D359" s="251"/>
      <c r="E359" s="260"/>
      <c r="F359" s="180"/>
      <c r="G359" s="180"/>
      <c r="H359" s="180"/>
      <c r="I359" s="180"/>
      <c r="J359" s="180"/>
      <c r="K359" s="237"/>
      <c r="L359" s="180"/>
      <c r="M359" s="180"/>
    </row>
    <row r="360" spans="3:13" ht="15" customHeight="1">
      <c r="C360" s="258"/>
      <c r="D360" s="251"/>
      <c r="E360" s="238" t="s">
        <v>167</v>
      </c>
      <c r="F360" s="180"/>
      <c r="G360" s="180"/>
      <c r="H360" s="180"/>
      <c r="I360" s="180"/>
      <c r="J360" s="180"/>
      <c r="K360" s="237"/>
      <c r="L360" s="180"/>
      <c r="M360" s="180"/>
    </row>
    <row r="361" spans="3:13" ht="15" customHeight="1">
      <c r="C361" s="258"/>
      <c r="D361" s="251"/>
      <c r="E361" s="259"/>
      <c r="F361" s="180" t="s">
        <v>3</v>
      </c>
      <c r="G361" s="180"/>
      <c r="H361" s="180"/>
      <c r="I361" s="180"/>
      <c r="J361" s="180"/>
      <c r="K361" s="237"/>
      <c r="L361" s="180"/>
      <c r="M361" s="180"/>
    </row>
    <row r="362" spans="3:13" ht="15" customHeight="1">
      <c r="C362" s="258"/>
      <c r="D362" s="251"/>
      <c r="E362" s="260"/>
      <c r="F362" s="180"/>
      <c r="G362" s="180"/>
      <c r="H362" s="180"/>
      <c r="I362" s="180"/>
      <c r="J362" s="180"/>
      <c r="K362" s="237"/>
      <c r="L362" s="180"/>
      <c r="M362" s="180"/>
    </row>
    <row r="363" spans="3:13" ht="15" customHeight="1">
      <c r="C363" s="258"/>
      <c r="D363" s="251"/>
      <c r="E363" s="238" t="s">
        <v>168</v>
      </c>
      <c r="F363" s="180"/>
      <c r="G363" s="180"/>
      <c r="H363" s="180"/>
      <c r="I363" s="180"/>
      <c r="J363" s="180"/>
      <c r="K363" s="237"/>
      <c r="L363" s="180"/>
      <c r="M363" s="180"/>
    </row>
    <row r="364" spans="3:13" ht="15" customHeight="1">
      <c r="C364" s="258"/>
      <c r="D364" s="179"/>
      <c r="E364" s="259"/>
      <c r="F364" s="180" t="s">
        <v>0</v>
      </c>
      <c r="G364" s="180"/>
      <c r="H364" s="180"/>
      <c r="I364" s="180"/>
      <c r="J364" s="180"/>
      <c r="K364" s="237"/>
      <c r="L364" s="180"/>
      <c r="M364" s="180"/>
    </row>
    <row r="365" spans="3:13" ht="15" customHeight="1">
      <c r="C365" s="258"/>
      <c r="D365" s="179"/>
      <c r="E365" s="260"/>
      <c r="F365" s="180" t="s">
        <v>451</v>
      </c>
      <c r="G365" s="180"/>
      <c r="H365" s="180"/>
      <c r="I365" s="180"/>
      <c r="J365" s="180"/>
      <c r="K365" s="237"/>
      <c r="L365" s="180"/>
      <c r="M365" s="180"/>
    </row>
    <row r="366" spans="3:13" ht="15" customHeight="1">
      <c r="C366" s="258"/>
      <c r="D366" s="179"/>
      <c r="E366" s="260"/>
      <c r="F366" s="180"/>
      <c r="G366" s="180"/>
      <c r="H366" s="180"/>
      <c r="I366" s="180"/>
      <c r="J366" s="180"/>
      <c r="K366" s="237"/>
      <c r="L366" s="180"/>
      <c r="M366" s="180"/>
    </row>
    <row r="367" spans="3:13" ht="15" customHeight="1">
      <c r="C367" s="258"/>
      <c r="D367" s="251"/>
      <c r="E367" s="238" t="s">
        <v>463</v>
      </c>
      <c r="F367" s="180"/>
      <c r="G367" s="180"/>
      <c r="H367" s="180"/>
      <c r="I367" s="180"/>
      <c r="J367" s="180"/>
      <c r="K367" s="237"/>
      <c r="L367" s="180"/>
      <c r="M367" s="180"/>
    </row>
    <row r="368" spans="3:13" ht="15" customHeight="1">
      <c r="C368" s="258"/>
      <c r="D368" s="179"/>
      <c r="E368" s="259"/>
      <c r="F368" s="180" t="s">
        <v>234</v>
      </c>
      <c r="G368" s="180"/>
      <c r="H368" s="180"/>
      <c r="I368" s="180"/>
      <c r="J368" s="180"/>
      <c r="K368" s="237"/>
      <c r="L368" s="180"/>
      <c r="M368" s="180"/>
    </row>
    <row r="369" spans="3:13" ht="15" customHeight="1">
      <c r="C369" s="258"/>
      <c r="D369" s="179"/>
      <c r="E369" s="259"/>
      <c r="F369" s="180" t="s">
        <v>462</v>
      </c>
      <c r="G369" s="180"/>
      <c r="H369" s="180"/>
      <c r="I369" s="180"/>
      <c r="J369" s="180"/>
      <c r="K369" s="237"/>
      <c r="L369" s="180"/>
      <c r="M369" s="180"/>
    </row>
    <row r="370" spans="3:13" ht="15" customHeight="1">
      <c r="C370" s="258"/>
      <c r="D370" s="251"/>
      <c r="E370" s="260"/>
      <c r="F370" s="180" t="s">
        <v>452</v>
      </c>
      <c r="G370" s="180"/>
      <c r="H370" s="180"/>
      <c r="I370" s="180"/>
      <c r="J370" s="180"/>
      <c r="K370" s="237"/>
      <c r="L370" s="180"/>
      <c r="M370" s="180"/>
    </row>
    <row r="371" spans="3:13" ht="15" customHeight="1">
      <c r="C371" s="258"/>
      <c r="D371" s="251"/>
      <c r="E371" s="260"/>
      <c r="F371" s="180"/>
      <c r="G371" s="180"/>
      <c r="H371" s="180"/>
      <c r="I371" s="180"/>
      <c r="J371" s="180"/>
      <c r="K371" s="237"/>
      <c r="L371" s="180"/>
      <c r="M371" s="180"/>
    </row>
    <row r="372" spans="3:13" ht="15" customHeight="1">
      <c r="C372" s="258"/>
      <c r="D372" s="251"/>
      <c r="E372" s="238" t="s">
        <v>464</v>
      </c>
      <c r="F372" s="180"/>
      <c r="G372" s="180"/>
      <c r="H372" s="180"/>
      <c r="I372" s="180"/>
      <c r="J372" s="180"/>
      <c r="K372" s="237"/>
      <c r="L372" s="180"/>
      <c r="M372" s="180"/>
    </row>
    <row r="373" spans="3:13" ht="15" customHeight="1">
      <c r="C373" s="258"/>
      <c r="D373" s="251"/>
      <c r="E373" s="259"/>
      <c r="F373" s="180" t="s">
        <v>1</v>
      </c>
      <c r="G373" s="180"/>
      <c r="H373" s="180"/>
      <c r="I373" s="180"/>
      <c r="J373" s="180"/>
      <c r="K373" s="237"/>
      <c r="L373" s="180"/>
      <c r="M373" s="180"/>
    </row>
    <row r="374" spans="3:13" ht="15" customHeight="1">
      <c r="C374" s="258"/>
      <c r="D374" s="251"/>
      <c r="E374" s="260"/>
      <c r="F374" s="180" t="s">
        <v>453</v>
      </c>
      <c r="G374" s="180"/>
      <c r="H374" s="180"/>
      <c r="I374" s="180"/>
      <c r="J374" s="180"/>
      <c r="K374" s="237"/>
      <c r="L374" s="180"/>
      <c r="M374" s="180"/>
    </row>
    <row r="375" spans="3:13" ht="15" customHeight="1">
      <c r="C375" s="258"/>
      <c r="D375" s="251"/>
      <c r="E375" s="260"/>
      <c r="F375" s="180"/>
      <c r="G375" s="180"/>
      <c r="H375" s="180"/>
      <c r="I375" s="180"/>
      <c r="J375" s="180"/>
      <c r="K375" s="237"/>
      <c r="L375" s="180"/>
      <c r="M375" s="180"/>
    </row>
    <row r="376" spans="3:13" ht="15" customHeight="1">
      <c r="C376" s="258"/>
      <c r="D376" s="251"/>
      <c r="E376" s="238" t="s">
        <v>233</v>
      </c>
      <c r="F376" s="180"/>
      <c r="G376" s="180"/>
      <c r="H376" s="180"/>
      <c r="I376" s="180"/>
      <c r="J376" s="180"/>
      <c r="K376" s="237"/>
      <c r="L376" s="180"/>
      <c r="M376" s="180"/>
    </row>
    <row r="377" spans="3:13" ht="15" customHeight="1">
      <c r="C377" s="258"/>
      <c r="D377" s="251"/>
      <c r="F377" s="180" t="s">
        <v>235</v>
      </c>
      <c r="G377" s="180"/>
      <c r="H377" s="180"/>
      <c r="I377" s="180"/>
      <c r="J377" s="180"/>
      <c r="K377" s="237"/>
      <c r="L377" s="180"/>
      <c r="M377" s="180"/>
    </row>
    <row r="378" spans="3:13" ht="15" customHeight="1">
      <c r="C378" s="258"/>
      <c r="D378" s="251"/>
      <c r="F378" s="180" t="s">
        <v>243</v>
      </c>
      <c r="G378" s="180"/>
      <c r="H378" s="180"/>
      <c r="I378" s="180"/>
      <c r="J378" s="180"/>
      <c r="K378" s="237"/>
      <c r="L378" s="180"/>
      <c r="M378" s="180"/>
    </row>
    <row r="379" spans="3:13" ht="15" customHeight="1">
      <c r="C379" s="258"/>
      <c r="D379" s="251"/>
      <c r="F379" s="180" t="s">
        <v>454</v>
      </c>
      <c r="G379" s="180"/>
      <c r="H379" s="180"/>
      <c r="I379" s="180"/>
      <c r="J379" s="180"/>
      <c r="K379" s="237"/>
      <c r="L379" s="180"/>
      <c r="M379" s="180"/>
    </row>
    <row r="380" spans="3:13" ht="15" customHeight="1">
      <c r="C380" s="258"/>
      <c r="D380" s="251"/>
      <c r="F380" s="180"/>
      <c r="G380" s="180"/>
      <c r="H380" s="180"/>
      <c r="I380" s="180"/>
      <c r="J380" s="180"/>
      <c r="K380" s="237"/>
      <c r="L380" s="180"/>
      <c r="M380" s="180"/>
    </row>
    <row r="381" spans="3:13" ht="15" customHeight="1">
      <c r="C381" s="261"/>
      <c r="D381" s="262"/>
      <c r="E381" s="262"/>
      <c r="F381" s="262"/>
      <c r="G381" s="262"/>
      <c r="H381" s="262"/>
      <c r="I381" s="262"/>
      <c r="J381" s="262"/>
      <c r="K381" s="263"/>
      <c r="L381" s="264"/>
    </row>
    <row r="382" spans="3:13" ht="15" customHeight="1">
      <c r="C382" s="179"/>
      <c r="D382" s="264"/>
      <c r="E382" s="264"/>
      <c r="F382" s="264"/>
      <c r="G382" s="264"/>
      <c r="H382" s="264"/>
      <c r="I382" s="264"/>
      <c r="J382" s="264"/>
      <c r="K382" s="264"/>
      <c r="L382" s="264"/>
    </row>
    <row r="383" spans="3:13" ht="15" customHeight="1">
      <c r="C383" s="228" t="s">
        <v>717</v>
      </c>
      <c r="D383" s="264"/>
      <c r="E383" s="264"/>
      <c r="F383" s="264"/>
      <c r="G383" s="264"/>
      <c r="H383" s="264"/>
      <c r="I383" s="264"/>
      <c r="J383" s="264"/>
      <c r="K383" s="264"/>
      <c r="L383" s="264"/>
    </row>
    <row r="384" spans="3:13" ht="15" customHeight="1">
      <c r="C384" s="179"/>
      <c r="D384" s="264" t="s">
        <v>245</v>
      </c>
      <c r="E384" s="264"/>
      <c r="F384" s="264"/>
      <c r="G384" s="264"/>
      <c r="H384" s="264"/>
      <c r="I384" s="264"/>
      <c r="J384" s="264"/>
      <c r="K384" s="264"/>
      <c r="L384" s="264"/>
    </row>
    <row r="385" spans="2:12" ht="15" customHeight="1">
      <c r="C385" s="180" t="s">
        <v>310</v>
      </c>
      <c r="E385" s="180"/>
      <c r="F385" s="180"/>
      <c r="G385" s="180"/>
      <c r="H385" s="180"/>
      <c r="I385" s="180"/>
      <c r="J385" s="180"/>
      <c r="K385" s="180"/>
      <c r="L385" s="180"/>
    </row>
    <row r="386" spans="2:12" ht="15" customHeight="1">
      <c r="C386" s="180" t="s">
        <v>455</v>
      </c>
      <c r="E386" s="180"/>
      <c r="F386" s="180"/>
      <c r="G386" s="180"/>
      <c r="H386" s="180"/>
      <c r="I386" s="180"/>
      <c r="J386" s="180"/>
      <c r="K386" s="180"/>
      <c r="L386" s="180"/>
    </row>
    <row r="387" spans="2:12" ht="15" customHeight="1">
      <c r="D387" s="265" t="s">
        <v>244</v>
      </c>
      <c r="F387" s="265"/>
      <c r="G387" s="264"/>
      <c r="H387" s="264"/>
      <c r="I387" s="264"/>
      <c r="J387" s="264"/>
      <c r="K387" s="264"/>
      <c r="L387" s="264"/>
    </row>
    <row r="388" spans="2:12" ht="15" customHeight="1">
      <c r="C388" s="179"/>
      <c r="D388" s="265" t="s">
        <v>456</v>
      </c>
      <c r="E388" s="264"/>
      <c r="F388" s="264"/>
      <c r="G388" s="264"/>
      <c r="H388" s="264"/>
      <c r="I388" s="264"/>
      <c r="J388" s="264"/>
      <c r="K388" s="264"/>
      <c r="L388" s="264"/>
    </row>
    <row r="389" spans="2:12" ht="15" customHeight="1">
      <c r="C389" s="179"/>
      <c r="D389" s="273" t="s">
        <v>237</v>
      </c>
      <c r="E389" s="273"/>
      <c r="F389" s="264"/>
      <c r="G389" s="264"/>
      <c r="H389" s="264"/>
      <c r="I389" s="264"/>
      <c r="J389" s="264"/>
      <c r="K389" s="264"/>
      <c r="L389" s="264"/>
    </row>
    <row r="390" spans="2:12" ht="15" customHeight="1">
      <c r="C390" s="179"/>
      <c r="D390" s="273" t="s">
        <v>457</v>
      </c>
      <c r="E390" s="273"/>
      <c r="F390" s="264"/>
      <c r="G390" s="264"/>
      <c r="H390" s="264"/>
      <c r="I390" s="264"/>
      <c r="J390" s="264"/>
      <c r="K390" s="264"/>
      <c r="L390" s="264"/>
    </row>
    <row r="391" spans="2:12" ht="15" customHeight="1">
      <c r="B391" s="180"/>
      <c r="C391" s="180"/>
      <c r="D391" s="180"/>
      <c r="E391" s="180"/>
      <c r="F391" s="827" t="s">
        <v>413</v>
      </c>
      <c r="G391" s="827"/>
      <c r="H391" s="827"/>
      <c r="I391" s="827"/>
      <c r="J391" s="827"/>
      <c r="K391" s="180"/>
      <c r="L391" s="180"/>
    </row>
    <row r="392" spans="2:12" ht="15" customHeight="1">
      <c r="B392" s="180"/>
      <c r="C392" s="180"/>
      <c r="D392" s="180"/>
      <c r="E392" s="180"/>
      <c r="F392" s="361"/>
      <c r="G392" s="361"/>
      <c r="H392" s="361"/>
      <c r="I392" s="361"/>
      <c r="J392" s="361"/>
      <c r="K392" s="180"/>
      <c r="L392" s="180"/>
    </row>
    <row r="393" spans="2:12" ht="15" customHeight="1">
      <c r="D393" s="177" t="s">
        <v>863</v>
      </c>
    </row>
    <row r="394" spans="2:12" ht="15" customHeight="1">
      <c r="D394" s="177" t="s">
        <v>864</v>
      </c>
    </row>
    <row r="395" spans="2:12" ht="15" customHeight="1">
      <c r="D395" s="177" t="s">
        <v>866</v>
      </c>
    </row>
    <row r="396" spans="2:12" ht="15" customHeight="1">
      <c r="D396" s="177" t="s">
        <v>865</v>
      </c>
    </row>
    <row r="397" spans="2:12" ht="15" customHeight="1"/>
    <row r="398" spans="2:12" ht="15" customHeight="1"/>
    <row r="399" spans="2:12" ht="15" customHeight="1"/>
    <row r="400" spans="2:12" ht="15" customHeight="1"/>
    <row r="401" ht="15" customHeight="1"/>
    <row r="402" ht="15" customHeight="1"/>
    <row r="403" ht="15" customHeight="1"/>
    <row r="404" ht="15" customHeight="1"/>
    <row r="405" ht="15" customHeight="1"/>
    <row r="406" ht="15" customHeight="1"/>
    <row r="407" ht="15" customHeight="1"/>
  </sheetData>
  <sheetProtection sheet="1" objects="1" selectLockedCells="1"/>
  <mergeCells count="9">
    <mergeCell ref="B1:L2"/>
    <mergeCell ref="F391:J391"/>
    <mergeCell ref="G135:H135"/>
    <mergeCell ref="I135:J135"/>
    <mergeCell ref="F111:J111"/>
    <mergeCell ref="D323:K323"/>
    <mergeCell ref="D324:J324"/>
    <mergeCell ref="G134:H134"/>
    <mergeCell ref="I134:J134"/>
  </mergeCells>
  <phoneticPr fontId="2"/>
  <printOptions horizontalCentered="1"/>
  <pageMargins left="0.59055118110236227" right="0.59055118110236227" top="0.78740157480314965" bottom="0.78740157480314965" header="0.19685039370078741" footer="0.19685039370078741"/>
  <pageSetup paperSize="9" scale="83" fitToHeight="0" orientation="portrait" horizontalDpi="300" verticalDpi="300" r:id="rId1"/>
  <headerFooter scaleWithDoc="0">
    <oddFooter>&amp;C&amp;P/&amp;N</oddFooter>
  </headerFooter>
  <rowBreaks count="6" manualBreakCount="6">
    <brk id="60" max="16383" man="1"/>
    <brk id="107" max="16383" man="1"/>
    <brk id="151" max="16383" man="1"/>
    <brk id="199" max="12" man="1"/>
    <brk id="264" max="16383" man="1"/>
    <brk id="30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2A27-2C2F-4B14-8779-49923CFFBE1E}">
  <sheetPr codeName="Sheet2">
    <tabColor rgb="FF008000"/>
    <pageSetUpPr fitToPage="1"/>
  </sheetPr>
  <dimension ref="A1:EV305"/>
  <sheetViews>
    <sheetView showGridLines="0" tabSelected="1" topLeftCell="M10" zoomScale="80" zoomScaleNormal="80" zoomScaleSheetLayoutView="80" workbookViewId="0">
      <selection activeCell="BT32" sqref="BT32:CB33"/>
    </sheetView>
  </sheetViews>
  <sheetFormatPr defaultColWidth="0" defaultRowHeight="13.5" zeroHeight="1"/>
  <cols>
    <col min="1" max="1" width="3.375" style="499" customWidth="1"/>
    <col min="2" max="15" width="0.875" style="499" customWidth="1"/>
    <col min="16" max="113" width="2.625" style="499" customWidth="1"/>
    <col min="114" max="115" width="1.5" style="499" customWidth="1"/>
    <col min="116" max="152" width="1.5" style="499" hidden="1" customWidth="1"/>
    <col min="153" max="16384" width="9" style="499" hidden="1"/>
  </cols>
  <sheetData>
    <row r="1" spans="2:136" ht="8.25" customHeight="1">
      <c r="B1" s="61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610"/>
      <c r="AX1" s="610"/>
      <c r="AY1" s="610"/>
      <c r="AZ1" s="610"/>
      <c r="BA1" s="610"/>
      <c r="BB1" s="610"/>
      <c r="BC1" s="610"/>
      <c r="BD1" s="610"/>
      <c r="BE1" s="610"/>
      <c r="BF1" s="610"/>
      <c r="BG1" s="610"/>
      <c r="BH1" s="610"/>
      <c r="BI1" s="610"/>
      <c r="BJ1" s="610"/>
      <c r="BK1" s="610"/>
      <c r="BL1" s="610"/>
      <c r="BM1" s="610"/>
      <c r="BN1" s="610"/>
      <c r="BO1" s="610"/>
      <c r="BP1" s="610"/>
      <c r="BQ1" s="610"/>
      <c r="BR1" s="610"/>
      <c r="BS1" s="610"/>
      <c r="BT1" s="610"/>
      <c r="BU1" s="610"/>
      <c r="BV1" s="610"/>
      <c r="BW1" s="610"/>
      <c r="BX1" s="610"/>
      <c r="BY1" s="610"/>
      <c r="BZ1" s="610"/>
      <c r="CA1" s="610"/>
      <c r="CB1" s="610"/>
      <c r="CC1" s="610"/>
      <c r="CD1" s="610"/>
      <c r="CE1" s="610"/>
      <c r="CF1" s="610"/>
      <c r="CG1" s="610"/>
      <c r="CH1" s="610"/>
      <c r="CI1" s="610"/>
      <c r="CJ1" s="610"/>
      <c r="CK1" s="610"/>
      <c r="CL1" s="610"/>
      <c r="CM1" s="610"/>
      <c r="CN1" s="610"/>
      <c r="CO1" s="610"/>
      <c r="CP1" s="610"/>
      <c r="CQ1" s="610"/>
      <c r="CR1" s="610"/>
      <c r="CS1" s="610"/>
      <c r="CT1" s="610"/>
      <c r="CU1" s="610"/>
      <c r="CV1" s="610"/>
      <c r="CW1" s="610"/>
      <c r="CX1" s="610"/>
      <c r="CY1" s="610"/>
      <c r="CZ1" s="610"/>
      <c r="DA1" s="610"/>
      <c r="DB1" s="610"/>
      <c r="DC1" s="610"/>
      <c r="DD1" s="610"/>
      <c r="DE1" s="610"/>
      <c r="DF1" s="610"/>
      <c r="DG1" s="610"/>
    </row>
    <row r="2" spans="2:136" ht="24" customHeight="1">
      <c r="B2" s="611"/>
      <c r="C2" s="611"/>
      <c r="D2" s="611"/>
      <c r="E2" s="611"/>
      <c r="F2" s="611"/>
      <c r="G2" s="611"/>
      <c r="H2" s="830" t="s">
        <v>736</v>
      </c>
      <c r="I2" s="830"/>
      <c r="J2" s="830"/>
      <c r="K2" s="830"/>
      <c r="L2" s="830"/>
      <c r="M2" s="830"/>
      <c r="N2" s="830"/>
      <c r="O2" s="830"/>
      <c r="P2" s="830"/>
      <c r="Q2" s="830"/>
      <c r="R2" s="830"/>
      <c r="S2" s="830"/>
      <c r="T2" s="830"/>
      <c r="U2" s="830"/>
      <c r="V2" s="830"/>
      <c r="W2" s="830"/>
      <c r="X2" s="830"/>
      <c r="Y2" s="830"/>
      <c r="Z2" s="830"/>
      <c r="AA2" s="830"/>
      <c r="AB2" s="830"/>
      <c r="AC2" s="830"/>
      <c r="AD2" s="830"/>
      <c r="AE2" s="830"/>
      <c r="AF2" s="830"/>
      <c r="AG2" s="830"/>
      <c r="AH2" s="830"/>
      <c r="AI2" s="830"/>
      <c r="AJ2" s="830"/>
      <c r="AK2" s="830"/>
      <c r="AL2" s="830"/>
      <c r="AM2" s="830"/>
      <c r="AN2" s="830"/>
      <c r="AO2" s="830"/>
      <c r="AP2" s="830"/>
      <c r="AQ2" s="830"/>
      <c r="AR2" s="830"/>
      <c r="AS2" s="830"/>
      <c r="AT2" s="830"/>
      <c r="AU2" s="830"/>
      <c r="AV2" s="830"/>
      <c r="AW2" s="830"/>
      <c r="AX2" s="830"/>
      <c r="AY2" s="830"/>
      <c r="AZ2" s="830"/>
      <c r="BA2" s="830"/>
      <c r="BB2" s="830"/>
      <c r="BC2" s="830"/>
      <c r="BD2" s="830"/>
      <c r="BE2" s="830"/>
      <c r="BF2" s="830"/>
      <c r="BG2" s="830"/>
      <c r="BH2" s="830"/>
      <c r="BI2" s="830"/>
      <c r="BJ2" s="830"/>
      <c r="BK2" s="830"/>
      <c r="BL2" s="830"/>
      <c r="BM2" s="830"/>
      <c r="BN2" s="830"/>
      <c r="BO2" s="830"/>
      <c r="BP2" s="830"/>
      <c r="BQ2" s="830"/>
      <c r="BR2" s="830"/>
      <c r="BS2" s="830"/>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c r="CU2" s="612"/>
      <c r="CV2" s="612"/>
      <c r="CW2" s="612"/>
      <c r="CX2" s="612"/>
      <c r="CY2" s="612"/>
      <c r="CZ2" s="612"/>
      <c r="DA2" s="612"/>
      <c r="DB2" s="612"/>
      <c r="DC2" s="611"/>
      <c r="DD2" s="611"/>
      <c r="DE2" s="611"/>
      <c r="DF2" s="611"/>
      <c r="DG2" s="611"/>
      <c r="DH2" s="287"/>
      <c r="DI2" s="287"/>
      <c r="DJ2" s="287"/>
      <c r="DK2" s="287"/>
      <c r="DL2" s="287"/>
      <c r="DM2" s="287"/>
      <c r="DN2" s="287"/>
      <c r="DO2" s="287"/>
      <c r="DP2" s="287"/>
      <c r="DQ2" s="287"/>
      <c r="DR2" s="287"/>
      <c r="DS2" s="287"/>
      <c r="DT2" s="287"/>
      <c r="DU2" s="287"/>
      <c r="DV2" s="287"/>
      <c r="DW2" s="287"/>
      <c r="DX2" s="287"/>
      <c r="DY2" s="287"/>
      <c r="DZ2" s="287"/>
      <c r="EA2" s="287"/>
      <c r="EB2" s="287"/>
      <c r="EC2" s="287"/>
      <c r="ED2" s="287"/>
    </row>
    <row r="3" spans="2:136" ht="13.5" customHeight="1">
      <c r="B3" s="611"/>
      <c r="C3" s="611"/>
      <c r="D3" s="611"/>
      <c r="E3" s="611"/>
      <c r="F3" s="611"/>
      <c r="G3" s="611"/>
      <c r="H3" s="831" t="s">
        <v>737</v>
      </c>
      <c r="I3" s="831"/>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611"/>
      <c r="AK3" s="611"/>
      <c r="AL3" s="611"/>
      <c r="AM3" s="611"/>
      <c r="AN3" s="610"/>
      <c r="AO3" s="831" t="s">
        <v>738</v>
      </c>
      <c r="AP3" s="831"/>
      <c r="AQ3" s="831"/>
      <c r="AR3" s="831"/>
      <c r="AS3" s="831"/>
      <c r="AT3" s="831"/>
      <c r="AU3" s="831"/>
      <c r="AV3" s="831"/>
      <c r="AW3" s="831"/>
      <c r="AX3" s="831"/>
      <c r="AY3" s="831"/>
      <c r="AZ3" s="831"/>
      <c r="BA3" s="831"/>
      <c r="BB3" s="831"/>
      <c r="BC3" s="831"/>
      <c r="BD3" s="831"/>
      <c r="BE3" s="831"/>
      <c r="BF3" s="831"/>
      <c r="BG3" s="831"/>
      <c r="BH3" s="831"/>
      <c r="BI3" s="831"/>
      <c r="BJ3" s="831"/>
      <c r="BK3" s="831"/>
      <c r="BL3" s="831"/>
      <c r="BM3" s="831"/>
      <c r="BN3" s="831"/>
      <c r="BO3" s="831"/>
      <c r="BP3" s="831"/>
      <c r="BQ3" s="831"/>
      <c r="BR3" s="831"/>
      <c r="BS3" s="831"/>
      <c r="BT3" s="612"/>
      <c r="BU3" s="612"/>
      <c r="BV3" s="612"/>
      <c r="BW3" s="612"/>
      <c r="BX3" s="612"/>
      <c r="BY3" s="612" t="s">
        <v>739</v>
      </c>
      <c r="BZ3" s="612"/>
      <c r="CA3" s="612"/>
      <c r="CB3" s="610"/>
      <c r="CC3" s="612"/>
      <c r="CD3" s="612"/>
      <c r="CE3" s="612"/>
      <c r="CF3" s="612"/>
      <c r="CG3" s="612"/>
      <c r="CH3" s="612"/>
      <c r="CI3" s="612"/>
      <c r="CJ3" s="612"/>
      <c r="CK3" s="612"/>
      <c r="CL3" s="612"/>
      <c r="CM3" s="612"/>
      <c r="CN3" s="612"/>
      <c r="CO3" s="612"/>
      <c r="CP3" s="612"/>
      <c r="CQ3" s="612"/>
      <c r="CR3" s="612"/>
      <c r="CS3" s="612"/>
      <c r="CT3" s="612"/>
      <c r="CU3" s="612"/>
      <c r="CV3" s="612"/>
      <c r="CW3" s="612"/>
      <c r="CX3" s="612"/>
      <c r="CY3" s="612"/>
      <c r="CZ3" s="612"/>
      <c r="DA3" s="612"/>
      <c r="DB3" s="612"/>
      <c r="DC3" s="611"/>
      <c r="DD3" s="611"/>
      <c r="DE3" s="611"/>
      <c r="DF3" s="611"/>
      <c r="DG3" s="611"/>
      <c r="DH3" s="287"/>
      <c r="DI3" s="287"/>
      <c r="DJ3" s="287"/>
      <c r="DK3" s="287"/>
      <c r="DL3" s="287"/>
      <c r="DM3" s="287"/>
      <c r="DN3" s="287"/>
      <c r="DO3" s="287"/>
      <c r="DP3" s="287"/>
      <c r="DQ3" s="287"/>
      <c r="DR3" s="287"/>
      <c r="DS3" s="287"/>
      <c r="DT3" s="287"/>
      <c r="DU3" s="287"/>
      <c r="DV3" s="287"/>
      <c r="DW3" s="287"/>
      <c r="DX3" s="287"/>
      <c r="DY3" s="287"/>
      <c r="DZ3" s="287"/>
      <c r="EA3" s="287"/>
      <c r="EB3" s="287"/>
      <c r="EC3" s="287"/>
      <c r="ED3" s="287"/>
    </row>
    <row r="4" spans="2:136" ht="6.75" customHeight="1">
      <c r="B4" s="611"/>
      <c r="C4" s="611"/>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c r="AT4" s="611"/>
      <c r="AU4" s="611"/>
      <c r="AV4" s="611"/>
      <c r="AW4" s="611"/>
      <c r="AX4" s="611"/>
      <c r="AY4" s="611"/>
      <c r="AZ4" s="611"/>
      <c r="BA4" s="611"/>
      <c r="BB4" s="611"/>
      <c r="BC4" s="611"/>
      <c r="BD4" s="611"/>
      <c r="BE4" s="611"/>
      <c r="BF4" s="611"/>
      <c r="BG4" s="611"/>
      <c r="BH4" s="611"/>
      <c r="BI4" s="611"/>
      <c r="BJ4" s="611"/>
      <c r="BK4" s="611"/>
      <c r="BL4" s="611"/>
      <c r="BM4" s="611"/>
      <c r="BN4" s="611"/>
      <c r="BO4" s="611"/>
      <c r="BP4" s="611"/>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c r="CU4" s="613"/>
      <c r="CV4" s="613"/>
      <c r="CW4" s="613"/>
      <c r="CX4" s="613"/>
      <c r="CY4" s="613"/>
      <c r="CZ4" s="613"/>
      <c r="DA4" s="613"/>
      <c r="DB4" s="613"/>
      <c r="DC4" s="611"/>
      <c r="DD4" s="611"/>
      <c r="DE4" s="611"/>
      <c r="DF4" s="611"/>
      <c r="DG4" s="611"/>
      <c r="DH4" s="287"/>
      <c r="DI4" s="287"/>
      <c r="DJ4" s="287"/>
      <c r="DK4" s="287"/>
      <c r="DL4" s="287"/>
      <c r="DM4" s="287"/>
      <c r="DN4" s="287"/>
      <c r="DO4" s="287"/>
      <c r="DP4" s="287"/>
      <c r="DQ4" s="287"/>
      <c r="DR4" s="287"/>
      <c r="DS4" s="287"/>
      <c r="DT4" s="287"/>
      <c r="DU4" s="287"/>
      <c r="DV4" s="287"/>
      <c r="DW4" s="287"/>
      <c r="DX4" s="287"/>
      <c r="DY4" s="287"/>
      <c r="DZ4" s="287"/>
      <c r="EA4" s="287"/>
      <c r="EB4" s="287"/>
      <c r="EC4" s="287"/>
      <c r="ED4" s="287"/>
    </row>
    <row r="5" spans="2:136" ht="6.75" customHeight="1" thickBot="1">
      <c r="B5" s="611"/>
      <c r="C5" s="611"/>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c r="CP5" s="611"/>
      <c r="CQ5" s="611"/>
      <c r="CR5" s="611"/>
      <c r="CS5" s="611"/>
      <c r="CT5" s="611"/>
      <c r="CU5" s="611"/>
      <c r="CV5" s="611"/>
      <c r="CW5" s="611"/>
      <c r="CX5" s="611"/>
      <c r="CY5" s="611"/>
      <c r="CZ5" s="611"/>
      <c r="DA5" s="611"/>
      <c r="DB5" s="611"/>
      <c r="DC5" s="611"/>
      <c r="DD5" s="611"/>
      <c r="DE5" s="611"/>
      <c r="DF5" s="611"/>
      <c r="DG5" s="611"/>
      <c r="DH5" s="287"/>
      <c r="DI5" s="287"/>
      <c r="DJ5" s="287"/>
      <c r="DK5" s="287"/>
      <c r="DL5" s="287"/>
      <c r="DM5" s="287"/>
      <c r="DN5" s="287"/>
      <c r="DO5" s="287"/>
      <c r="DP5" s="287"/>
      <c r="DQ5" s="287"/>
      <c r="DR5" s="287"/>
      <c r="DS5" s="287"/>
      <c r="DT5" s="287"/>
      <c r="DU5" s="287"/>
      <c r="DV5" s="287"/>
      <c r="DW5" s="287"/>
      <c r="DX5" s="287"/>
      <c r="DY5" s="287"/>
      <c r="DZ5" s="287"/>
      <c r="EA5" s="287"/>
      <c r="EB5" s="287"/>
      <c r="EC5" s="287"/>
      <c r="ED5" s="287"/>
    </row>
    <row r="6" spans="2:136" ht="6.75" customHeight="1">
      <c r="B6" s="832" t="s">
        <v>740</v>
      </c>
      <c r="C6" s="833"/>
      <c r="D6" s="833"/>
      <c r="E6" s="833"/>
      <c r="F6" s="833"/>
      <c r="G6" s="833"/>
      <c r="H6" s="833"/>
      <c r="I6" s="834"/>
      <c r="J6" s="834"/>
      <c r="K6" s="834"/>
      <c r="L6" s="834"/>
      <c r="M6" s="834"/>
      <c r="N6" s="834"/>
      <c r="O6" s="835"/>
      <c r="P6" s="842" t="s">
        <v>30</v>
      </c>
      <c r="Q6" s="843"/>
      <c r="R6" s="843"/>
      <c r="S6" s="843"/>
      <c r="T6" s="846" t="s">
        <v>18</v>
      </c>
      <c r="U6" s="847"/>
      <c r="V6" s="842" t="s">
        <v>19</v>
      </c>
      <c r="W6" s="843"/>
      <c r="X6" s="843"/>
      <c r="Y6" s="843"/>
      <c r="Z6" s="842" t="s">
        <v>20</v>
      </c>
      <c r="AA6" s="843"/>
      <c r="AB6" s="843"/>
      <c r="AC6" s="843"/>
      <c r="AD6" s="843"/>
      <c r="AE6" s="843"/>
      <c r="AF6" s="843"/>
      <c r="AG6" s="843"/>
      <c r="AH6" s="843"/>
      <c r="AI6" s="843"/>
      <c r="AJ6" s="843"/>
      <c r="AK6" s="843"/>
      <c r="AL6" s="842" t="s">
        <v>21</v>
      </c>
      <c r="AM6" s="843"/>
      <c r="AN6" s="843"/>
      <c r="AO6" s="843"/>
      <c r="AP6" s="843"/>
      <c r="AQ6" s="850"/>
      <c r="AR6" s="614"/>
      <c r="AS6" s="853" t="s">
        <v>741</v>
      </c>
      <c r="AT6" s="854"/>
      <c r="AU6" s="854"/>
      <c r="AV6" s="854"/>
      <c r="AW6" s="854"/>
      <c r="AX6" s="854"/>
      <c r="AY6" s="854"/>
      <c r="AZ6" s="854"/>
      <c r="BA6" s="854"/>
      <c r="BB6" s="854"/>
      <c r="BC6" s="854"/>
      <c r="BD6" s="855"/>
      <c r="BE6" s="614"/>
      <c r="BF6" s="904" t="s">
        <v>742</v>
      </c>
      <c r="BG6" s="905"/>
      <c r="BH6" s="905"/>
      <c r="BI6" s="905"/>
      <c r="BJ6" s="905"/>
      <c r="BK6" s="834"/>
      <c r="BL6" s="834"/>
      <c r="BM6" s="834"/>
      <c r="BN6" s="834"/>
      <c r="BO6" s="834"/>
      <c r="BP6" s="834"/>
      <c r="BQ6" s="834"/>
      <c r="BR6" s="834"/>
      <c r="BS6" s="834"/>
      <c r="BT6" s="834"/>
      <c r="BU6" s="834" t="s">
        <v>743</v>
      </c>
      <c r="BV6" s="834"/>
      <c r="BW6" s="834"/>
      <c r="BX6" s="890"/>
      <c r="BY6" s="890"/>
      <c r="BZ6" s="888" t="s">
        <v>214</v>
      </c>
      <c r="CA6" s="888"/>
      <c r="CB6" s="890"/>
      <c r="CC6" s="890"/>
      <c r="CD6" s="888" t="s">
        <v>214</v>
      </c>
      <c r="CE6" s="888"/>
      <c r="CF6" s="890"/>
      <c r="CG6" s="890"/>
      <c r="CH6" s="890"/>
      <c r="CI6" s="892" t="s">
        <v>744</v>
      </c>
      <c r="CJ6" s="834"/>
      <c r="CK6" s="834"/>
      <c r="CL6" s="834"/>
      <c r="CM6" s="834"/>
      <c r="CN6" s="834"/>
      <c r="CO6" s="834"/>
      <c r="CP6" s="834"/>
      <c r="CQ6" s="834"/>
      <c r="CR6" s="834"/>
      <c r="CS6" s="834"/>
      <c r="CT6" s="834"/>
      <c r="CU6" s="834"/>
      <c r="CV6" s="834"/>
      <c r="CW6" s="834"/>
      <c r="CX6" s="834"/>
      <c r="CY6" s="834"/>
      <c r="CZ6" s="834"/>
      <c r="DA6" s="834"/>
      <c r="DB6" s="893"/>
      <c r="DC6" s="614"/>
      <c r="DD6" s="614"/>
      <c r="DE6" s="614"/>
      <c r="DF6" s="614"/>
      <c r="DG6" s="614"/>
      <c r="DH6" s="294"/>
      <c r="DI6" s="287"/>
      <c r="DJ6" s="287"/>
      <c r="DK6" s="287"/>
      <c r="DL6" s="287"/>
      <c r="DM6" s="287"/>
      <c r="DN6" s="287"/>
      <c r="DO6" s="287"/>
      <c r="DP6" s="287"/>
      <c r="DQ6" s="287"/>
      <c r="DR6" s="287"/>
      <c r="DS6" s="287"/>
      <c r="DT6" s="287"/>
      <c r="DU6" s="287"/>
      <c r="DV6" s="287"/>
      <c r="DW6" s="287"/>
      <c r="DX6" s="287"/>
      <c r="DY6" s="287"/>
      <c r="DZ6" s="287"/>
      <c r="EA6" s="287"/>
      <c r="EB6" s="287"/>
      <c r="EC6" s="287"/>
      <c r="ED6" s="287"/>
      <c r="EE6" s="287"/>
      <c r="EF6" s="287"/>
    </row>
    <row r="7" spans="2:136" ht="6.75" customHeight="1">
      <c r="B7" s="836"/>
      <c r="C7" s="837"/>
      <c r="D7" s="837"/>
      <c r="E7" s="837"/>
      <c r="F7" s="837"/>
      <c r="G7" s="837"/>
      <c r="H7" s="837"/>
      <c r="I7" s="837"/>
      <c r="J7" s="837"/>
      <c r="K7" s="837"/>
      <c r="L7" s="837"/>
      <c r="M7" s="837"/>
      <c r="N7" s="837"/>
      <c r="O7" s="838"/>
      <c r="P7" s="844"/>
      <c r="Q7" s="844"/>
      <c r="R7" s="844"/>
      <c r="S7" s="844"/>
      <c r="T7" s="848"/>
      <c r="U7" s="848"/>
      <c r="V7" s="844"/>
      <c r="W7" s="844"/>
      <c r="X7" s="844"/>
      <c r="Y7" s="844"/>
      <c r="Z7" s="844"/>
      <c r="AA7" s="844"/>
      <c r="AB7" s="844"/>
      <c r="AC7" s="844"/>
      <c r="AD7" s="844"/>
      <c r="AE7" s="844"/>
      <c r="AF7" s="844"/>
      <c r="AG7" s="844"/>
      <c r="AH7" s="844"/>
      <c r="AI7" s="844"/>
      <c r="AJ7" s="844"/>
      <c r="AK7" s="844"/>
      <c r="AL7" s="844"/>
      <c r="AM7" s="844"/>
      <c r="AN7" s="844"/>
      <c r="AO7" s="844"/>
      <c r="AP7" s="844"/>
      <c r="AQ7" s="851"/>
      <c r="AR7" s="614"/>
      <c r="AS7" s="856"/>
      <c r="AT7" s="857"/>
      <c r="AU7" s="857"/>
      <c r="AV7" s="857"/>
      <c r="AW7" s="857"/>
      <c r="AX7" s="857"/>
      <c r="AY7" s="857"/>
      <c r="AZ7" s="857"/>
      <c r="BA7" s="857"/>
      <c r="BB7" s="857"/>
      <c r="BC7" s="857"/>
      <c r="BD7" s="858"/>
      <c r="BE7" s="614"/>
      <c r="BF7" s="906"/>
      <c r="BG7" s="907"/>
      <c r="BH7" s="907"/>
      <c r="BI7" s="907"/>
      <c r="BJ7" s="907"/>
      <c r="BK7" s="837"/>
      <c r="BL7" s="837"/>
      <c r="BM7" s="837"/>
      <c r="BN7" s="837"/>
      <c r="BO7" s="837"/>
      <c r="BP7" s="837"/>
      <c r="BQ7" s="837"/>
      <c r="BR7" s="837"/>
      <c r="BS7" s="837"/>
      <c r="BT7" s="837"/>
      <c r="BU7" s="897"/>
      <c r="BV7" s="897"/>
      <c r="BW7" s="897"/>
      <c r="BX7" s="891"/>
      <c r="BY7" s="891"/>
      <c r="BZ7" s="889"/>
      <c r="CA7" s="889"/>
      <c r="CB7" s="891"/>
      <c r="CC7" s="891"/>
      <c r="CD7" s="889"/>
      <c r="CE7" s="889"/>
      <c r="CF7" s="891"/>
      <c r="CG7" s="891"/>
      <c r="CH7" s="891"/>
      <c r="CI7" s="894"/>
      <c r="CJ7" s="837"/>
      <c r="CK7" s="837"/>
      <c r="CL7" s="837"/>
      <c r="CM7" s="837"/>
      <c r="CN7" s="837"/>
      <c r="CO7" s="837"/>
      <c r="CP7" s="837"/>
      <c r="CQ7" s="837"/>
      <c r="CR7" s="837"/>
      <c r="CS7" s="837"/>
      <c r="CT7" s="837"/>
      <c r="CU7" s="837"/>
      <c r="CV7" s="837"/>
      <c r="CW7" s="837"/>
      <c r="CX7" s="837"/>
      <c r="CY7" s="837"/>
      <c r="CZ7" s="837"/>
      <c r="DA7" s="837"/>
      <c r="DB7" s="895"/>
      <c r="DC7" s="614"/>
      <c r="DD7" s="614"/>
      <c r="DE7" s="614"/>
      <c r="DF7" s="614"/>
      <c r="DG7" s="614"/>
      <c r="DH7" s="294"/>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row>
    <row r="8" spans="2:136" ht="6.75" customHeight="1">
      <c r="B8" s="836"/>
      <c r="C8" s="837"/>
      <c r="D8" s="837"/>
      <c r="E8" s="837"/>
      <c r="F8" s="837"/>
      <c r="G8" s="837"/>
      <c r="H8" s="837"/>
      <c r="I8" s="837"/>
      <c r="J8" s="837"/>
      <c r="K8" s="837"/>
      <c r="L8" s="837"/>
      <c r="M8" s="837"/>
      <c r="N8" s="837"/>
      <c r="O8" s="838"/>
      <c r="P8" s="845"/>
      <c r="Q8" s="845"/>
      <c r="R8" s="845"/>
      <c r="S8" s="845"/>
      <c r="T8" s="849"/>
      <c r="U8" s="849"/>
      <c r="V8" s="845"/>
      <c r="W8" s="845"/>
      <c r="X8" s="845"/>
      <c r="Y8" s="845"/>
      <c r="Z8" s="845"/>
      <c r="AA8" s="845"/>
      <c r="AB8" s="845"/>
      <c r="AC8" s="845"/>
      <c r="AD8" s="845"/>
      <c r="AE8" s="845"/>
      <c r="AF8" s="845"/>
      <c r="AG8" s="845"/>
      <c r="AH8" s="845"/>
      <c r="AI8" s="845"/>
      <c r="AJ8" s="845"/>
      <c r="AK8" s="845"/>
      <c r="AL8" s="845"/>
      <c r="AM8" s="845"/>
      <c r="AN8" s="845"/>
      <c r="AO8" s="845"/>
      <c r="AP8" s="845"/>
      <c r="AQ8" s="852"/>
      <c r="AR8" s="614"/>
      <c r="AS8" s="899" t="s">
        <v>745</v>
      </c>
      <c r="AT8" s="900"/>
      <c r="AU8" s="901"/>
      <c r="AV8" s="874"/>
      <c r="AW8" s="875"/>
      <c r="AX8" s="875"/>
      <c r="AY8" s="875"/>
      <c r="AZ8" s="875"/>
      <c r="BA8" s="875"/>
      <c r="BB8" s="876"/>
      <c r="BC8" s="880" t="s">
        <v>746</v>
      </c>
      <c r="BD8" s="881"/>
      <c r="BE8" s="614"/>
      <c r="BF8" s="884"/>
      <c r="BG8" s="885"/>
      <c r="BH8" s="885"/>
      <c r="BI8" s="885"/>
      <c r="BJ8" s="885"/>
      <c r="BK8" s="885"/>
      <c r="BL8" s="885"/>
      <c r="BM8" s="885"/>
      <c r="BN8" s="885"/>
      <c r="BO8" s="885"/>
      <c r="BP8" s="885"/>
      <c r="BQ8" s="885"/>
      <c r="BR8" s="885"/>
      <c r="BS8" s="885"/>
      <c r="BT8" s="885"/>
      <c r="BU8" s="885"/>
      <c r="BV8" s="885"/>
      <c r="BW8" s="885"/>
      <c r="BX8" s="885"/>
      <c r="BY8" s="885"/>
      <c r="BZ8" s="885"/>
      <c r="CA8" s="885"/>
      <c r="CB8" s="885"/>
      <c r="CC8" s="885"/>
      <c r="CD8" s="885"/>
      <c r="CE8" s="885"/>
      <c r="CF8" s="885"/>
      <c r="CG8" s="885"/>
      <c r="CH8" s="885"/>
      <c r="CI8" s="896"/>
      <c r="CJ8" s="897"/>
      <c r="CK8" s="897"/>
      <c r="CL8" s="897"/>
      <c r="CM8" s="897"/>
      <c r="CN8" s="897"/>
      <c r="CO8" s="897"/>
      <c r="CP8" s="897"/>
      <c r="CQ8" s="897"/>
      <c r="CR8" s="897"/>
      <c r="CS8" s="897"/>
      <c r="CT8" s="897"/>
      <c r="CU8" s="897"/>
      <c r="CV8" s="897"/>
      <c r="CW8" s="897"/>
      <c r="CX8" s="897"/>
      <c r="CY8" s="897"/>
      <c r="CZ8" s="897"/>
      <c r="DA8" s="897"/>
      <c r="DB8" s="898"/>
      <c r="DC8" s="614"/>
      <c r="DD8" s="614"/>
      <c r="DE8" s="614"/>
      <c r="DF8" s="614"/>
      <c r="DG8" s="614"/>
      <c r="DH8" s="294"/>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row>
    <row r="9" spans="2:136" ht="6.75" customHeight="1">
      <c r="B9" s="836"/>
      <c r="C9" s="837"/>
      <c r="D9" s="837"/>
      <c r="E9" s="837"/>
      <c r="F9" s="837"/>
      <c r="G9" s="837"/>
      <c r="H9" s="837"/>
      <c r="I9" s="837"/>
      <c r="J9" s="837"/>
      <c r="K9" s="837"/>
      <c r="L9" s="837"/>
      <c r="M9" s="837"/>
      <c r="N9" s="837"/>
      <c r="O9" s="838"/>
      <c r="P9" s="865"/>
      <c r="Q9" s="866"/>
      <c r="R9" s="870"/>
      <c r="S9" s="865"/>
      <c r="T9" s="859"/>
      <c r="U9" s="860"/>
      <c r="V9" s="865"/>
      <c r="W9" s="866"/>
      <c r="X9" s="870"/>
      <c r="Y9" s="865"/>
      <c r="Z9" s="859"/>
      <c r="AA9" s="873"/>
      <c r="AB9" s="870"/>
      <c r="AC9" s="943"/>
      <c r="AD9" s="870"/>
      <c r="AE9" s="866"/>
      <c r="AF9" s="870"/>
      <c r="AG9" s="943"/>
      <c r="AH9" s="870"/>
      <c r="AI9" s="866"/>
      <c r="AJ9" s="947"/>
      <c r="AK9" s="948"/>
      <c r="AL9" s="951"/>
      <c r="AM9" s="952"/>
      <c r="AN9" s="921"/>
      <c r="AO9" s="922"/>
      <c r="AP9" s="921"/>
      <c r="AQ9" s="925"/>
      <c r="AR9" s="614"/>
      <c r="AS9" s="899"/>
      <c r="AT9" s="900"/>
      <c r="AU9" s="901"/>
      <c r="AV9" s="874"/>
      <c r="AW9" s="875"/>
      <c r="AX9" s="875"/>
      <c r="AY9" s="875"/>
      <c r="AZ9" s="875"/>
      <c r="BA9" s="875"/>
      <c r="BB9" s="876"/>
      <c r="BC9" s="880"/>
      <c r="BD9" s="881"/>
      <c r="BE9" s="614"/>
      <c r="BF9" s="902"/>
      <c r="BG9" s="903"/>
      <c r="BH9" s="903"/>
      <c r="BI9" s="903"/>
      <c r="BJ9" s="903"/>
      <c r="BK9" s="903"/>
      <c r="BL9" s="903"/>
      <c r="BM9" s="903"/>
      <c r="BN9" s="903"/>
      <c r="BO9" s="903"/>
      <c r="BP9" s="903"/>
      <c r="BQ9" s="903"/>
      <c r="BR9" s="903"/>
      <c r="BS9" s="903"/>
      <c r="BT9" s="903"/>
      <c r="BU9" s="885"/>
      <c r="BV9" s="885"/>
      <c r="BW9" s="885"/>
      <c r="BX9" s="885"/>
      <c r="BY9" s="885"/>
      <c r="BZ9" s="885"/>
      <c r="CA9" s="885"/>
      <c r="CB9" s="885"/>
      <c r="CC9" s="885"/>
      <c r="CD9" s="885"/>
      <c r="CE9" s="885"/>
      <c r="CF9" s="885"/>
      <c r="CG9" s="885"/>
      <c r="CH9" s="885"/>
      <c r="CI9" s="927"/>
      <c r="CJ9" s="928"/>
      <c r="CK9" s="928"/>
      <c r="CL9" s="928"/>
      <c r="CM9" s="928"/>
      <c r="CN9" s="928"/>
      <c r="CO9" s="928"/>
      <c r="CP9" s="928"/>
      <c r="CQ9" s="928"/>
      <c r="CR9" s="928"/>
      <c r="CS9" s="928"/>
      <c r="CT9" s="928"/>
      <c r="CU9" s="928"/>
      <c r="CV9" s="928"/>
      <c r="CW9" s="928"/>
      <c r="CX9" s="928"/>
      <c r="CY9" s="928"/>
      <c r="CZ9" s="928"/>
      <c r="DA9" s="928"/>
      <c r="DB9" s="929"/>
      <c r="DC9" s="614"/>
      <c r="DD9" s="614"/>
      <c r="DE9" s="614"/>
      <c r="DF9" s="614"/>
      <c r="DG9" s="614"/>
      <c r="DH9" s="294"/>
      <c r="DI9" s="287"/>
      <c r="DJ9" s="287"/>
      <c r="DK9" s="287"/>
      <c r="DL9" s="287"/>
      <c r="DM9" s="287"/>
      <c r="DN9" s="287"/>
      <c r="DO9" s="287"/>
      <c r="DP9" s="287"/>
      <c r="DQ9" s="287"/>
      <c r="DR9" s="287"/>
      <c r="DS9" s="287"/>
      <c r="DT9" s="287"/>
      <c r="DU9" s="287"/>
      <c r="DV9" s="287"/>
      <c r="DW9" s="287"/>
      <c r="DX9" s="287"/>
      <c r="DY9" s="287"/>
      <c r="DZ9" s="287"/>
      <c r="EA9" s="287"/>
      <c r="EB9" s="287"/>
      <c r="EC9" s="287"/>
      <c r="ED9" s="287"/>
      <c r="EE9" s="287"/>
      <c r="EF9" s="287"/>
    </row>
    <row r="10" spans="2:136" ht="6.75" customHeight="1">
      <c r="B10" s="836"/>
      <c r="C10" s="837"/>
      <c r="D10" s="837"/>
      <c r="E10" s="837"/>
      <c r="F10" s="837"/>
      <c r="G10" s="837"/>
      <c r="H10" s="837"/>
      <c r="I10" s="837"/>
      <c r="J10" s="837"/>
      <c r="K10" s="837"/>
      <c r="L10" s="837"/>
      <c r="M10" s="837"/>
      <c r="N10" s="837"/>
      <c r="O10" s="838"/>
      <c r="P10" s="867"/>
      <c r="Q10" s="866"/>
      <c r="R10" s="870"/>
      <c r="S10" s="865"/>
      <c r="T10" s="861"/>
      <c r="U10" s="862"/>
      <c r="V10" s="867"/>
      <c r="W10" s="866"/>
      <c r="X10" s="870"/>
      <c r="Y10" s="865"/>
      <c r="Z10" s="861"/>
      <c r="AA10" s="866"/>
      <c r="AB10" s="870"/>
      <c r="AC10" s="943"/>
      <c r="AD10" s="945"/>
      <c r="AE10" s="866"/>
      <c r="AF10" s="870"/>
      <c r="AG10" s="943"/>
      <c r="AH10" s="945"/>
      <c r="AI10" s="866"/>
      <c r="AJ10" s="870"/>
      <c r="AK10" s="949"/>
      <c r="AL10" s="953"/>
      <c r="AM10" s="952"/>
      <c r="AN10" s="921"/>
      <c r="AO10" s="922"/>
      <c r="AP10" s="921"/>
      <c r="AQ10" s="925"/>
      <c r="AR10" s="614"/>
      <c r="AS10" s="899"/>
      <c r="AT10" s="900"/>
      <c r="AU10" s="901"/>
      <c r="AV10" s="874"/>
      <c r="AW10" s="875"/>
      <c r="AX10" s="875"/>
      <c r="AY10" s="875"/>
      <c r="AZ10" s="875"/>
      <c r="BA10" s="875"/>
      <c r="BB10" s="876"/>
      <c r="BC10" s="880"/>
      <c r="BD10" s="881"/>
      <c r="BE10" s="614"/>
      <c r="BF10" s="933" t="s">
        <v>747</v>
      </c>
      <c r="BG10" s="934"/>
      <c r="BH10" s="934"/>
      <c r="BI10" s="934"/>
      <c r="BJ10" s="934"/>
      <c r="BK10" s="934"/>
      <c r="BL10" s="935"/>
      <c r="BM10" s="935"/>
      <c r="BN10" s="935"/>
      <c r="BO10" s="935"/>
      <c r="BP10" s="935"/>
      <c r="BQ10" s="935"/>
      <c r="BR10" s="935"/>
      <c r="BS10" s="935"/>
      <c r="BT10" s="935"/>
      <c r="BU10" s="935" t="s">
        <v>624</v>
      </c>
      <c r="BV10" s="935"/>
      <c r="BW10" s="935"/>
      <c r="BX10" s="935"/>
      <c r="BY10" s="935"/>
      <c r="BZ10" s="936"/>
      <c r="CA10" s="936"/>
      <c r="CB10" s="936"/>
      <c r="CC10" s="937" t="s">
        <v>214</v>
      </c>
      <c r="CD10" s="937"/>
      <c r="CE10" s="936"/>
      <c r="CF10" s="936"/>
      <c r="CG10" s="936"/>
      <c r="CH10" s="938"/>
      <c r="CI10" s="927"/>
      <c r="CJ10" s="928"/>
      <c r="CK10" s="928"/>
      <c r="CL10" s="928"/>
      <c r="CM10" s="928"/>
      <c r="CN10" s="928"/>
      <c r="CO10" s="928"/>
      <c r="CP10" s="928"/>
      <c r="CQ10" s="928"/>
      <c r="CR10" s="928"/>
      <c r="CS10" s="928"/>
      <c r="CT10" s="928"/>
      <c r="CU10" s="928"/>
      <c r="CV10" s="928"/>
      <c r="CW10" s="928"/>
      <c r="CX10" s="928"/>
      <c r="CY10" s="928"/>
      <c r="CZ10" s="928"/>
      <c r="DA10" s="928"/>
      <c r="DB10" s="929"/>
      <c r="DC10" s="614"/>
      <c r="DD10" s="614"/>
      <c r="DE10" s="614"/>
      <c r="DF10" s="614"/>
      <c r="DG10" s="614"/>
      <c r="DH10" s="294"/>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c r="EF10" s="287"/>
    </row>
    <row r="11" spans="2:136" ht="6.75" customHeight="1">
      <c r="B11" s="836"/>
      <c r="C11" s="837"/>
      <c r="D11" s="837"/>
      <c r="E11" s="837"/>
      <c r="F11" s="837"/>
      <c r="G11" s="837"/>
      <c r="H11" s="837"/>
      <c r="I11" s="837"/>
      <c r="J11" s="837"/>
      <c r="K11" s="837"/>
      <c r="L11" s="837"/>
      <c r="M11" s="837"/>
      <c r="N11" s="837"/>
      <c r="O11" s="838"/>
      <c r="P11" s="867"/>
      <c r="Q11" s="866"/>
      <c r="R11" s="870"/>
      <c r="S11" s="865"/>
      <c r="T11" s="861"/>
      <c r="U11" s="862"/>
      <c r="V11" s="867"/>
      <c r="W11" s="866"/>
      <c r="X11" s="870"/>
      <c r="Y11" s="865"/>
      <c r="Z11" s="861"/>
      <c r="AA11" s="866"/>
      <c r="AB11" s="870"/>
      <c r="AC11" s="943"/>
      <c r="AD11" s="945"/>
      <c r="AE11" s="866"/>
      <c r="AF11" s="870"/>
      <c r="AG11" s="943"/>
      <c r="AH11" s="945"/>
      <c r="AI11" s="866"/>
      <c r="AJ11" s="870"/>
      <c r="AK11" s="949"/>
      <c r="AL11" s="953"/>
      <c r="AM11" s="952"/>
      <c r="AN11" s="921"/>
      <c r="AO11" s="922"/>
      <c r="AP11" s="921"/>
      <c r="AQ11" s="925"/>
      <c r="AR11" s="614"/>
      <c r="AS11" s="899" t="s">
        <v>748</v>
      </c>
      <c r="AT11" s="900"/>
      <c r="AU11" s="901"/>
      <c r="AV11" s="874"/>
      <c r="AW11" s="875"/>
      <c r="AX11" s="875"/>
      <c r="AY11" s="875"/>
      <c r="AZ11" s="875"/>
      <c r="BA11" s="875"/>
      <c r="BB11" s="876"/>
      <c r="BC11" s="880" t="s">
        <v>746</v>
      </c>
      <c r="BD11" s="881"/>
      <c r="BE11" s="614"/>
      <c r="BF11" s="906"/>
      <c r="BG11" s="907"/>
      <c r="BH11" s="907"/>
      <c r="BI11" s="907"/>
      <c r="BJ11" s="907"/>
      <c r="BK11" s="907"/>
      <c r="BL11" s="837"/>
      <c r="BM11" s="837"/>
      <c r="BN11" s="837"/>
      <c r="BO11" s="837"/>
      <c r="BP11" s="837"/>
      <c r="BQ11" s="837"/>
      <c r="BR11" s="837"/>
      <c r="BS11" s="837"/>
      <c r="BT11" s="837"/>
      <c r="BU11" s="897"/>
      <c r="BV11" s="897"/>
      <c r="BW11" s="897"/>
      <c r="BX11" s="897"/>
      <c r="BY11" s="897"/>
      <c r="BZ11" s="891"/>
      <c r="CA11" s="891"/>
      <c r="CB11" s="891"/>
      <c r="CC11" s="889"/>
      <c r="CD11" s="889"/>
      <c r="CE11" s="891"/>
      <c r="CF11" s="891"/>
      <c r="CG11" s="891"/>
      <c r="CH11" s="939"/>
      <c r="CI11" s="927"/>
      <c r="CJ11" s="928"/>
      <c r="CK11" s="928"/>
      <c r="CL11" s="928"/>
      <c r="CM11" s="928"/>
      <c r="CN11" s="928"/>
      <c r="CO11" s="928"/>
      <c r="CP11" s="928"/>
      <c r="CQ11" s="928"/>
      <c r="CR11" s="928"/>
      <c r="CS11" s="928"/>
      <c r="CT11" s="928"/>
      <c r="CU11" s="928"/>
      <c r="CV11" s="928"/>
      <c r="CW11" s="928"/>
      <c r="CX11" s="928"/>
      <c r="CY11" s="928"/>
      <c r="CZ11" s="928"/>
      <c r="DA11" s="928"/>
      <c r="DB11" s="929"/>
      <c r="DC11" s="614"/>
      <c r="DD11" s="614"/>
      <c r="DE11" s="614"/>
      <c r="DF11" s="614"/>
      <c r="DG11" s="614"/>
      <c r="DH11" s="294"/>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c r="EF11" s="287"/>
    </row>
    <row r="12" spans="2:136" ht="6.75" customHeight="1">
      <c r="B12" s="836"/>
      <c r="C12" s="837"/>
      <c r="D12" s="837"/>
      <c r="E12" s="837"/>
      <c r="F12" s="837"/>
      <c r="G12" s="837"/>
      <c r="H12" s="837"/>
      <c r="I12" s="837"/>
      <c r="J12" s="837"/>
      <c r="K12" s="837"/>
      <c r="L12" s="837"/>
      <c r="M12" s="837"/>
      <c r="N12" s="837"/>
      <c r="O12" s="838"/>
      <c r="P12" s="867"/>
      <c r="Q12" s="866"/>
      <c r="R12" s="870"/>
      <c r="S12" s="865"/>
      <c r="T12" s="861"/>
      <c r="U12" s="862"/>
      <c r="V12" s="867"/>
      <c r="W12" s="866"/>
      <c r="X12" s="870"/>
      <c r="Y12" s="865"/>
      <c r="Z12" s="861"/>
      <c r="AA12" s="866"/>
      <c r="AB12" s="870"/>
      <c r="AC12" s="943"/>
      <c r="AD12" s="945"/>
      <c r="AE12" s="866"/>
      <c r="AF12" s="870"/>
      <c r="AG12" s="943"/>
      <c r="AH12" s="945"/>
      <c r="AI12" s="866"/>
      <c r="AJ12" s="870"/>
      <c r="AK12" s="949"/>
      <c r="AL12" s="953"/>
      <c r="AM12" s="952"/>
      <c r="AN12" s="921"/>
      <c r="AO12" s="922"/>
      <c r="AP12" s="921"/>
      <c r="AQ12" s="925"/>
      <c r="AR12" s="614"/>
      <c r="AS12" s="899"/>
      <c r="AT12" s="900"/>
      <c r="AU12" s="901"/>
      <c r="AV12" s="874"/>
      <c r="AW12" s="875"/>
      <c r="AX12" s="875"/>
      <c r="AY12" s="875"/>
      <c r="AZ12" s="875"/>
      <c r="BA12" s="875"/>
      <c r="BB12" s="876"/>
      <c r="BC12" s="880"/>
      <c r="BD12" s="881"/>
      <c r="BE12" s="614"/>
      <c r="BF12" s="884"/>
      <c r="BG12" s="885"/>
      <c r="BH12" s="885"/>
      <c r="BI12" s="885"/>
      <c r="BJ12" s="885"/>
      <c r="BK12" s="885"/>
      <c r="BL12" s="885"/>
      <c r="BM12" s="885"/>
      <c r="BN12" s="885"/>
      <c r="BO12" s="885"/>
      <c r="BP12" s="885"/>
      <c r="BQ12" s="885"/>
      <c r="BR12" s="885"/>
      <c r="BS12" s="885"/>
      <c r="BT12" s="885"/>
      <c r="BU12" s="885"/>
      <c r="BV12" s="885"/>
      <c r="BW12" s="885"/>
      <c r="BX12" s="885"/>
      <c r="BY12" s="885"/>
      <c r="BZ12" s="885"/>
      <c r="CA12" s="885"/>
      <c r="CB12" s="885"/>
      <c r="CC12" s="885"/>
      <c r="CD12" s="885"/>
      <c r="CE12" s="885"/>
      <c r="CF12" s="885"/>
      <c r="CG12" s="885"/>
      <c r="CH12" s="885"/>
      <c r="CI12" s="927"/>
      <c r="CJ12" s="928"/>
      <c r="CK12" s="928"/>
      <c r="CL12" s="928"/>
      <c r="CM12" s="928"/>
      <c r="CN12" s="928"/>
      <c r="CO12" s="928"/>
      <c r="CP12" s="928"/>
      <c r="CQ12" s="928"/>
      <c r="CR12" s="928"/>
      <c r="CS12" s="928"/>
      <c r="CT12" s="928"/>
      <c r="CU12" s="928"/>
      <c r="CV12" s="928"/>
      <c r="CW12" s="928"/>
      <c r="CX12" s="928"/>
      <c r="CY12" s="928"/>
      <c r="CZ12" s="928"/>
      <c r="DA12" s="928"/>
      <c r="DB12" s="929"/>
      <c r="DC12" s="614"/>
      <c r="DD12" s="614"/>
      <c r="DE12" s="614"/>
      <c r="DF12" s="614"/>
      <c r="DG12" s="614"/>
      <c r="DH12" s="294"/>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c r="EF12" s="287"/>
    </row>
    <row r="13" spans="2:136" ht="6.75" customHeight="1" thickBot="1">
      <c r="B13" s="839"/>
      <c r="C13" s="840"/>
      <c r="D13" s="840"/>
      <c r="E13" s="840"/>
      <c r="F13" s="840"/>
      <c r="G13" s="840"/>
      <c r="H13" s="840"/>
      <c r="I13" s="840"/>
      <c r="J13" s="840"/>
      <c r="K13" s="840"/>
      <c r="L13" s="840"/>
      <c r="M13" s="840"/>
      <c r="N13" s="840"/>
      <c r="O13" s="841"/>
      <c r="P13" s="868"/>
      <c r="Q13" s="869"/>
      <c r="R13" s="871"/>
      <c r="S13" s="872"/>
      <c r="T13" s="863"/>
      <c r="U13" s="864"/>
      <c r="V13" s="868"/>
      <c r="W13" s="869"/>
      <c r="X13" s="871"/>
      <c r="Y13" s="872"/>
      <c r="Z13" s="863"/>
      <c r="AA13" s="869"/>
      <c r="AB13" s="871"/>
      <c r="AC13" s="944"/>
      <c r="AD13" s="946"/>
      <c r="AE13" s="869"/>
      <c r="AF13" s="871"/>
      <c r="AG13" s="944"/>
      <c r="AH13" s="946"/>
      <c r="AI13" s="869"/>
      <c r="AJ13" s="871"/>
      <c r="AK13" s="950"/>
      <c r="AL13" s="954"/>
      <c r="AM13" s="955"/>
      <c r="AN13" s="923"/>
      <c r="AO13" s="924"/>
      <c r="AP13" s="923"/>
      <c r="AQ13" s="926"/>
      <c r="AR13" s="614"/>
      <c r="AS13" s="940"/>
      <c r="AT13" s="941"/>
      <c r="AU13" s="942"/>
      <c r="AV13" s="877"/>
      <c r="AW13" s="878"/>
      <c r="AX13" s="878"/>
      <c r="AY13" s="878"/>
      <c r="AZ13" s="878"/>
      <c r="BA13" s="878"/>
      <c r="BB13" s="879"/>
      <c r="BC13" s="882"/>
      <c r="BD13" s="883"/>
      <c r="BE13" s="614"/>
      <c r="BF13" s="886"/>
      <c r="BG13" s="887"/>
      <c r="BH13" s="887"/>
      <c r="BI13" s="887"/>
      <c r="BJ13" s="887"/>
      <c r="BK13" s="887"/>
      <c r="BL13" s="887"/>
      <c r="BM13" s="887"/>
      <c r="BN13" s="887"/>
      <c r="BO13" s="887"/>
      <c r="BP13" s="887"/>
      <c r="BQ13" s="887"/>
      <c r="BR13" s="887"/>
      <c r="BS13" s="887"/>
      <c r="BT13" s="887"/>
      <c r="BU13" s="887"/>
      <c r="BV13" s="887"/>
      <c r="BW13" s="887"/>
      <c r="BX13" s="887"/>
      <c r="BY13" s="887"/>
      <c r="BZ13" s="887"/>
      <c r="CA13" s="887"/>
      <c r="CB13" s="887"/>
      <c r="CC13" s="887"/>
      <c r="CD13" s="887"/>
      <c r="CE13" s="887"/>
      <c r="CF13" s="887"/>
      <c r="CG13" s="887"/>
      <c r="CH13" s="887"/>
      <c r="CI13" s="930"/>
      <c r="CJ13" s="931"/>
      <c r="CK13" s="931"/>
      <c r="CL13" s="931"/>
      <c r="CM13" s="931"/>
      <c r="CN13" s="931"/>
      <c r="CO13" s="931"/>
      <c r="CP13" s="931"/>
      <c r="CQ13" s="931"/>
      <c r="CR13" s="931"/>
      <c r="CS13" s="931"/>
      <c r="CT13" s="931"/>
      <c r="CU13" s="931"/>
      <c r="CV13" s="931"/>
      <c r="CW13" s="931"/>
      <c r="CX13" s="931"/>
      <c r="CY13" s="931"/>
      <c r="CZ13" s="931"/>
      <c r="DA13" s="931"/>
      <c r="DB13" s="932"/>
      <c r="DC13" s="614"/>
      <c r="DD13" s="614"/>
      <c r="DE13" s="614"/>
      <c r="DF13" s="614"/>
      <c r="DG13" s="614"/>
      <c r="DH13" s="294"/>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c r="EF13" s="287"/>
    </row>
    <row r="14" spans="2:136" ht="12" customHeight="1" thickBot="1">
      <c r="B14" s="611"/>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c r="BP14" s="611"/>
      <c r="BQ14" s="611"/>
      <c r="BR14" s="611"/>
      <c r="BS14" s="611"/>
      <c r="BT14" s="611"/>
      <c r="BU14" s="611"/>
      <c r="BV14" s="611"/>
      <c r="BW14" s="611"/>
      <c r="BX14" s="611"/>
      <c r="BY14" s="611"/>
      <c r="BZ14" s="611"/>
      <c r="CA14" s="611"/>
      <c r="CB14" s="611"/>
      <c r="CC14" s="611"/>
      <c r="CD14" s="611"/>
      <c r="CE14" s="611"/>
      <c r="CF14" s="611"/>
      <c r="CG14" s="611"/>
      <c r="CH14" s="611"/>
      <c r="CI14" s="611"/>
      <c r="CJ14" s="611"/>
      <c r="CK14" s="611"/>
      <c r="CL14" s="611"/>
      <c r="CM14" s="611"/>
      <c r="CN14" s="611"/>
      <c r="CO14" s="611"/>
      <c r="CP14" s="611"/>
      <c r="CQ14" s="611"/>
      <c r="CR14" s="611"/>
      <c r="CS14" s="611"/>
      <c r="CT14" s="611"/>
      <c r="CU14" s="611"/>
      <c r="CV14" s="611"/>
      <c r="CW14" s="611"/>
      <c r="CX14" s="611"/>
      <c r="CY14" s="611"/>
      <c r="CZ14" s="611"/>
      <c r="DA14" s="611"/>
      <c r="DB14" s="611"/>
      <c r="DC14" s="611"/>
      <c r="DD14" s="611"/>
      <c r="DE14" s="611"/>
      <c r="DF14" s="611"/>
      <c r="DG14" s="611"/>
      <c r="DH14" s="287"/>
      <c r="DI14" s="287"/>
      <c r="DJ14" s="287"/>
      <c r="DK14" s="287"/>
      <c r="DL14" s="287"/>
      <c r="DM14" s="287"/>
      <c r="DN14" s="287"/>
      <c r="DO14" s="287"/>
      <c r="DP14" s="287"/>
      <c r="DQ14" s="287"/>
      <c r="DR14" s="287"/>
      <c r="DS14" s="287"/>
      <c r="DT14" s="287"/>
      <c r="DU14" s="287"/>
      <c r="DV14" s="287"/>
      <c r="DW14" s="287"/>
      <c r="DX14" s="287"/>
      <c r="DY14" s="287"/>
      <c r="DZ14" s="287"/>
      <c r="EA14" s="287"/>
      <c r="EB14" s="287"/>
      <c r="EC14" s="287"/>
    </row>
    <row r="15" spans="2:136" ht="9.9499999999999993" customHeight="1">
      <c r="B15" s="615"/>
      <c r="C15" s="616"/>
      <c r="D15" s="616"/>
      <c r="E15" s="616"/>
      <c r="F15" s="616"/>
      <c r="G15" s="616"/>
      <c r="H15" s="616"/>
      <c r="I15" s="616"/>
      <c r="J15" s="888" t="s">
        <v>749</v>
      </c>
      <c r="K15" s="888"/>
      <c r="L15" s="888"/>
      <c r="M15" s="888"/>
      <c r="N15" s="888"/>
      <c r="O15" s="908"/>
      <c r="P15" s="911" t="s">
        <v>750</v>
      </c>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AT15" s="912"/>
      <c r="AU15" s="912"/>
      <c r="AV15" s="912"/>
      <c r="AW15" s="912"/>
      <c r="AX15" s="912"/>
      <c r="AY15" s="912"/>
      <c r="AZ15" s="912"/>
      <c r="BA15" s="912"/>
      <c r="BB15" s="912"/>
      <c r="BC15" s="912"/>
      <c r="BD15" s="912"/>
      <c r="BE15" s="912"/>
      <c r="BF15" s="912"/>
      <c r="BG15" s="912"/>
      <c r="BH15" s="912"/>
      <c r="BI15" s="912"/>
      <c r="BJ15" s="912"/>
      <c r="BK15" s="912"/>
      <c r="BL15" s="912"/>
      <c r="BM15" s="912"/>
      <c r="BN15" s="912"/>
      <c r="BO15" s="913"/>
      <c r="BP15" s="917" t="s">
        <v>751</v>
      </c>
      <c r="BQ15" s="912"/>
      <c r="BR15" s="912"/>
      <c r="BS15" s="912"/>
      <c r="BT15" s="912"/>
      <c r="BU15" s="912"/>
      <c r="BV15" s="912"/>
      <c r="BW15" s="912"/>
      <c r="BX15" s="912"/>
      <c r="BY15" s="912"/>
      <c r="BZ15" s="912"/>
      <c r="CA15" s="912"/>
      <c r="CB15" s="912"/>
      <c r="CC15" s="912"/>
      <c r="CD15" s="912"/>
      <c r="CE15" s="912"/>
      <c r="CF15" s="912"/>
      <c r="CG15" s="912"/>
      <c r="CH15" s="912"/>
      <c r="CI15" s="912"/>
      <c r="CJ15" s="912"/>
      <c r="CK15" s="912"/>
      <c r="CL15" s="912"/>
      <c r="CM15" s="912"/>
      <c r="CN15" s="912"/>
      <c r="CO15" s="912"/>
      <c r="CP15" s="912"/>
      <c r="CQ15" s="912"/>
      <c r="CR15" s="912"/>
      <c r="CS15" s="912"/>
      <c r="CT15" s="912"/>
      <c r="CU15" s="912"/>
      <c r="CV15" s="912"/>
      <c r="CW15" s="912"/>
      <c r="CX15" s="912"/>
      <c r="CY15" s="912"/>
      <c r="CZ15" s="912"/>
      <c r="DA15" s="912"/>
      <c r="DB15" s="918"/>
      <c r="DC15" s="611"/>
      <c r="DD15" s="611"/>
      <c r="DE15" s="611"/>
      <c r="DF15" s="611"/>
      <c r="DG15" s="611"/>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row>
    <row r="16" spans="2:136" ht="9.9499999999999993" customHeight="1">
      <c r="B16" s="617"/>
      <c r="C16" s="611"/>
      <c r="D16" s="611"/>
      <c r="E16" s="611"/>
      <c r="F16" s="611"/>
      <c r="G16" s="611"/>
      <c r="H16" s="611"/>
      <c r="I16" s="611"/>
      <c r="J16" s="909"/>
      <c r="K16" s="909"/>
      <c r="L16" s="909"/>
      <c r="M16" s="909"/>
      <c r="N16" s="909"/>
      <c r="O16" s="910"/>
      <c r="P16" s="914"/>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c r="BB16" s="915"/>
      <c r="BC16" s="915"/>
      <c r="BD16" s="915"/>
      <c r="BE16" s="915"/>
      <c r="BF16" s="915"/>
      <c r="BG16" s="915"/>
      <c r="BH16" s="915"/>
      <c r="BI16" s="915"/>
      <c r="BJ16" s="915"/>
      <c r="BK16" s="915"/>
      <c r="BL16" s="915"/>
      <c r="BM16" s="915"/>
      <c r="BN16" s="915"/>
      <c r="BO16" s="916"/>
      <c r="BP16" s="919"/>
      <c r="BQ16" s="915"/>
      <c r="BR16" s="915"/>
      <c r="BS16" s="915"/>
      <c r="BT16" s="915"/>
      <c r="BU16" s="915"/>
      <c r="BV16" s="915"/>
      <c r="BW16" s="915"/>
      <c r="BX16" s="915"/>
      <c r="BY16" s="915"/>
      <c r="BZ16" s="915"/>
      <c r="CA16" s="915"/>
      <c r="CB16" s="915"/>
      <c r="CC16" s="915"/>
      <c r="CD16" s="915"/>
      <c r="CE16" s="915"/>
      <c r="CF16" s="915"/>
      <c r="CG16" s="915"/>
      <c r="CH16" s="915"/>
      <c r="CI16" s="915"/>
      <c r="CJ16" s="915"/>
      <c r="CK16" s="915"/>
      <c r="CL16" s="915"/>
      <c r="CM16" s="915"/>
      <c r="CN16" s="915"/>
      <c r="CO16" s="915"/>
      <c r="CP16" s="915"/>
      <c r="CQ16" s="915"/>
      <c r="CR16" s="915"/>
      <c r="CS16" s="915"/>
      <c r="CT16" s="915"/>
      <c r="CU16" s="915"/>
      <c r="CV16" s="915"/>
      <c r="CW16" s="915"/>
      <c r="CX16" s="915"/>
      <c r="CY16" s="915"/>
      <c r="CZ16" s="915"/>
      <c r="DA16" s="915"/>
      <c r="DB16" s="920"/>
      <c r="DC16" s="611"/>
      <c r="DD16" s="611"/>
      <c r="DE16" s="611"/>
      <c r="DF16" s="611"/>
      <c r="DG16" s="611"/>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row>
    <row r="17" spans="2:133" ht="9" customHeight="1">
      <c r="B17" s="617"/>
      <c r="C17" s="611"/>
      <c r="D17" s="611"/>
      <c r="E17" s="611"/>
      <c r="F17" s="611"/>
      <c r="G17" s="611"/>
      <c r="H17" s="611"/>
      <c r="I17" s="611"/>
      <c r="J17" s="611"/>
      <c r="K17" s="611"/>
      <c r="L17" s="611"/>
      <c r="M17" s="611"/>
      <c r="N17" s="611"/>
      <c r="O17" s="757"/>
      <c r="P17" s="956" t="s">
        <v>320</v>
      </c>
      <c r="Q17" s="957"/>
      <c r="R17" s="957"/>
      <c r="S17" s="957"/>
      <c r="T17" s="957"/>
      <c r="U17" s="957"/>
      <c r="V17" s="957"/>
      <c r="W17" s="957"/>
      <c r="X17" s="957"/>
      <c r="Y17" s="957"/>
      <c r="Z17" s="957"/>
      <c r="AA17" s="957"/>
      <c r="AB17" s="957"/>
      <c r="AC17" s="957" t="s">
        <v>321</v>
      </c>
      <c r="AD17" s="958"/>
      <c r="AE17" s="958"/>
      <c r="AF17" s="958"/>
      <c r="AG17" s="958"/>
      <c r="AH17" s="958"/>
      <c r="AI17" s="958"/>
      <c r="AJ17" s="958"/>
      <c r="AK17" s="958"/>
      <c r="AL17" s="958"/>
      <c r="AM17" s="958"/>
      <c r="AN17" s="958"/>
      <c r="AO17" s="958"/>
      <c r="AP17" s="957" t="s">
        <v>322</v>
      </c>
      <c r="AQ17" s="957"/>
      <c r="AR17" s="957"/>
      <c r="AS17" s="957"/>
      <c r="AT17" s="957"/>
      <c r="AU17" s="957"/>
      <c r="AV17" s="957"/>
      <c r="AW17" s="957"/>
      <c r="AX17" s="957"/>
      <c r="AY17" s="957"/>
      <c r="AZ17" s="957"/>
      <c r="BA17" s="957"/>
      <c r="BB17" s="957"/>
      <c r="BC17" s="957" t="s">
        <v>323</v>
      </c>
      <c r="BD17" s="958"/>
      <c r="BE17" s="958"/>
      <c r="BF17" s="958"/>
      <c r="BG17" s="958"/>
      <c r="BH17" s="958"/>
      <c r="BI17" s="958"/>
      <c r="BJ17" s="958"/>
      <c r="BK17" s="958"/>
      <c r="BL17" s="958"/>
      <c r="BM17" s="958"/>
      <c r="BN17" s="958"/>
      <c r="BO17" s="959"/>
      <c r="BP17" s="960" t="s">
        <v>706</v>
      </c>
      <c r="BQ17" s="961"/>
      <c r="BR17" s="961"/>
      <c r="BS17" s="961"/>
      <c r="BT17" s="961"/>
      <c r="BU17" s="961"/>
      <c r="BV17" s="961"/>
      <c r="BW17" s="961"/>
      <c r="BX17" s="961"/>
      <c r="BY17" s="961"/>
      <c r="BZ17" s="961"/>
      <c r="CA17" s="961"/>
      <c r="CB17" s="961"/>
      <c r="CC17" s="961"/>
      <c r="CD17" s="961"/>
      <c r="CE17" s="961"/>
      <c r="CF17" s="961"/>
      <c r="CG17" s="961"/>
      <c r="CH17" s="961"/>
      <c r="CI17" s="961"/>
      <c r="CJ17" s="961"/>
      <c r="CK17" s="961"/>
      <c r="CL17" s="961"/>
      <c r="CM17" s="961"/>
      <c r="CN17" s="961"/>
      <c r="CO17" s="961"/>
      <c r="CP17" s="962"/>
      <c r="CQ17" s="962"/>
      <c r="CR17" s="962"/>
      <c r="CS17" s="962"/>
      <c r="CT17" s="962"/>
      <c r="CU17" s="962"/>
      <c r="CV17" s="962"/>
      <c r="CW17" s="962"/>
      <c r="CX17" s="962"/>
      <c r="CY17" s="962"/>
      <c r="CZ17" s="962"/>
      <c r="DA17" s="962"/>
      <c r="DB17" s="963"/>
      <c r="DC17" s="611"/>
      <c r="DD17" s="611"/>
      <c r="DE17" s="611"/>
      <c r="DF17" s="611"/>
      <c r="DG17" s="611"/>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row>
    <row r="18" spans="2:133" ht="9" customHeight="1">
      <c r="B18" s="617"/>
      <c r="C18" s="611"/>
      <c r="D18" s="611"/>
      <c r="E18" s="611"/>
      <c r="F18" s="611"/>
      <c r="G18" s="611"/>
      <c r="H18" s="611"/>
      <c r="I18" s="611"/>
      <c r="J18" s="611"/>
      <c r="K18" s="611"/>
      <c r="L18" s="611"/>
      <c r="M18" s="611"/>
      <c r="N18" s="611"/>
      <c r="O18" s="757"/>
      <c r="P18" s="956"/>
      <c r="Q18" s="957"/>
      <c r="R18" s="957"/>
      <c r="S18" s="957"/>
      <c r="T18" s="957"/>
      <c r="U18" s="957"/>
      <c r="V18" s="957"/>
      <c r="W18" s="957"/>
      <c r="X18" s="957"/>
      <c r="Y18" s="957"/>
      <c r="Z18" s="957"/>
      <c r="AA18" s="957"/>
      <c r="AB18" s="957"/>
      <c r="AC18" s="958"/>
      <c r="AD18" s="958"/>
      <c r="AE18" s="958"/>
      <c r="AF18" s="958"/>
      <c r="AG18" s="958"/>
      <c r="AH18" s="958"/>
      <c r="AI18" s="958"/>
      <c r="AJ18" s="958"/>
      <c r="AK18" s="958"/>
      <c r="AL18" s="958"/>
      <c r="AM18" s="958"/>
      <c r="AN18" s="958"/>
      <c r="AO18" s="958"/>
      <c r="AP18" s="957"/>
      <c r="AQ18" s="957"/>
      <c r="AR18" s="957"/>
      <c r="AS18" s="957"/>
      <c r="AT18" s="957"/>
      <c r="AU18" s="957"/>
      <c r="AV18" s="957"/>
      <c r="AW18" s="957"/>
      <c r="AX18" s="957"/>
      <c r="AY18" s="957"/>
      <c r="AZ18" s="957"/>
      <c r="BA18" s="957"/>
      <c r="BB18" s="957"/>
      <c r="BC18" s="958"/>
      <c r="BD18" s="958"/>
      <c r="BE18" s="958"/>
      <c r="BF18" s="958"/>
      <c r="BG18" s="958"/>
      <c r="BH18" s="958"/>
      <c r="BI18" s="958"/>
      <c r="BJ18" s="958"/>
      <c r="BK18" s="958"/>
      <c r="BL18" s="958"/>
      <c r="BM18" s="958"/>
      <c r="BN18" s="958"/>
      <c r="BO18" s="959"/>
      <c r="BP18" s="964"/>
      <c r="BQ18" s="965"/>
      <c r="BR18" s="965"/>
      <c r="BS18" s="965"/>
      <c r="BT18" s="965"/>
      <c r="BU18" s="965"/>
      <c r="BV18" s="965"/>
      <c r="BW18" s="965"/>
      <c r="BX18" s="965"/>
      <c r="BY18" s="965"/>
      <c r="BZ18" s="965"/>
      <c r="CA18" s="965"/>
      <c r="CB18" s="965"/>
      <c r="CC18" s="965"/>
      <c r="CD18" s="965"/>
      <c r="CE18" s="965"/>
      <c r="CF18" s="965"/>
      <c r="CG18" s="965"/>
      <c r="CH18" s="965"/>
      <c r="CI18" s="965"/>
      <c r="CJ18" s="965"/>
      <c r="CK18" s="965"/>
      <c r="CL18" s="965"/>
      <c r="CM18" s="965"/>
      <c r="CN18" s="965"/>
      <c r="CO18" s="965"/>
      <c r="CP18" s="966"/>
      <c r="CQ18" s="966"/>
      <c r="CR18" s="966"/>
      <c r="CS18" s="966"/>
      <c r="CT18" s="966"/>
      <c r="CU18" s="966"/>
      <c r="CV18" s="966"/>
      <c r="CW18" s="966"/>
      <c r="CX18" s="966"/>
      <c r="CY18" s="966"/>
      <c r="CZ18" s="966"/>
      <c r="DA18" s="966"/>
      <c r="DB18" s="967"/>
      <c r="DC18" s="611"/>
      <c r="DD18" s="611"/>
      <c r="DE18" s="611"/>
      <c r="DF18" s="611"/>
      <c r="DG18" s="611"/>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row>
    <row r="19" spans="2:133" ht="9" customHeight="1">
      <c r="B19" s="617"/>
      <c r="C19" s="611"/>
      <c r="D19" s="611"/>
      <c r="E19" s="611"/>
      <c r="F19" s="611"/>
      <c r="G19" s="611"/>
      <c r="H19" s="611"/>
      <c r="I19" s="611"/>
      <c r="J19" s="611"/>
      <c r="K19" s="611"/>
      <c r="L19" s="611"/>
      <c r="M19" s="611"/>
      <c r="N19" s="611"/>
      <c r="O19" s="757"/>
      <c r="P19" s="968" t="s">
        <v>752</v>
      </c>
      <c r="Q19" s="969"/>
      <c r="R19" s="969"/>
      <c r="S19" s="969"/>
      <c r="T19" s="969"/>
      <c r="U19" s="969"/>
      <c r="V19" s="969"/>
      <c r="W19" s="969"/>
      <c r="X19" s="969"/>
      <c r="Y19" s="969"/>
      <c r="Z19" s="969"/>
      <c r="AA19" s="969"/>
      <c r="AB19" s="970"/>
      <c r="AC19" s="977" t="s">
        <v>753</v>
      </c>
      <c r="AD19" s="978"/>
      <c r="AE19" s="978"/>
      <c r="AF19" s="978"/>
      <c r="AG19" s="978"/>
      <c r="AH19" s="978"/>
      <c r="AI19" s="978"/>
      <c r="AJ19" s="978"/>
      <c r="AK19" s="978"/>
      <c r="AL19" s="978"/>
      <c r="AM19" s="978"/>
      <c r="AN19" s="978"/>
      <c r="AO19" s="979"/>
      <c r="AP19" s="986" t="s">
        <v>754</v>
      </c>
      <c r="AQ19" s="987"/>
      <c r="AR19" s="987"/>
      <c r="AS19" s="987"/>
      <c r="AT19" s="987"/>
      <c r="AU19" s="987"/>
      <c r="AV19" s="987"/>
      <c r="AW19" s="987"/>
      <c r="AX19" s="987"/>
      <c r="AY19" s="987"/>
      <c r="AZ19" s="987"/>
      <c r="BA19" s="987"/>
      <c r="BB19" s="988"/>
      <c r="BC19" s="994"/>
      <c r="BD19" s="994"/>
      <c r="BE19" s="994"/>
      <c r="BF19" s="994"/>
      <c r="BG19" s="994"/>
      <c r="BH19" s="994"/>
      <c r="BI19" s="994"/>
      <c r="BJ19" s="994"/>
      <c r="BK19" s="994"/>
      <c r="BL19" s="994"/>
      <c r="BM19" s="994"/>
      <c r="BN19" s="994"/>
      <c r="BO19" s="995"/>
      <c r="BP19" s="996" t="s">
        <v>755</v>
      </c>
      <c r="BQ19" s="987"/>
      <c r="BR19" s="987"/>
      <c r="BS19" s="987"/>
      <c r="BT19" s="987"/>
      <c r="BU19" s="987"/>
      <c r="BV19" s="987"/>
      <c r="BW19" s="987"/>
      <c r="BX19" s="987"/>
      <c r="BY19" s="987"/>
      <c r="BZ19" s="987"/>
      <c r="CA19" s="987"/>
      <c r="CB19" s="988"/>
      <c r="CC19" s="986" t="s">
        <v>756</v>
      </c>
      <c r="CD19" s="987"/>
      <c r="CE19" s="987"/>
      <c r="CF19" s="987"/>
      <c r="CG19" s="987"/>
      <c r="CH19" s="987"/>
      <c r="CI19" s="987"/>
      <c r="CJ19" s="987"/>
      <c r="CK19" s="987"/>
      <c r="CL19" s="987"/>
      <c r="CM19" s="987"/>
      <c r="CN19" s="987"/>
      <c r="CO19" s="988"/>
      <c r="CP19" s="999" t="s">
        <v>317</v>
      </c>
      <c r="CQ19" s="994"/>
      <c r="CR19" s="994"/>
      <c r="CS19" s="994"/>
      <c r="CT19" s="994"/>
      <c r="CU19" s="994"/>
      <c r="CV19" s="994"/>
      <c r="CW19" s="994"/>
      <c r="CX19" s="994"/>
      <c r="CY19" s="994"/>
      <c r="CZ19" s="994"/>
      <c r="DA19" s="994"/>
      <c r="DB19" s="1000"/>
      <c r="DC19" s="611"/>
      <c r="DD19" s="611"/>
      <c r="DE19" s="611"/>
      <c r="DF19" s="611"/>
      <c r="DG19" s="611"/>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row>
    <row r="20" spans="2:133" ht="9" customHeight="1">
      <c r="B20" s="617"/>
      <c r="C20" s="611"/>
      <c r="D20" s="611"/>
      <c r="E20" s="611"/>
      <c r="F20" s="611"/>
      <c r="G20" s="611"/>
      <c r="H20" s="611"/>
      <c r="I20" s="611"/>
      <c r="J20" s="611"/>
      <c r="K20" s="611"/>
      <c r="L20" s="611"/>
      <c r="M20" s="611"/>
      <c r="N20" s="611"/>
      <c r="O20" s="757"/>
      <c r="P20" s="971"/>
      <c r="Q20" s="972"/>
      <c r="R20" s="972"/>
      <c r="S20" s="972"/>
      <c r="T20" s="972"/>
      <c r="U20" s="972"/>
      <c r="V20" s="972"/>
      <c r="W20" s="972"/>
      <c r="X20" s="972"/>
      <c r="Y20" s="972"/>
      <c r="Z20" s="972"/>
      <c r="AA20" s="972"/>
      <c r="AB20" s="973"/>
      <c r="AC20" s="980"/>
      <c r="AD20" s="981"/>
      <c r="AE20" s="981"/>
      <c r="AF20" s="981"/>
      <c r="AG20" s="981"/>
      <c r="AH20" s="981"/>
      <c r="AI20" s="981"/>
      <c r="AJ20" s="981"/>
      <c r="AK20" s="981"/>
      <c r="AL20" s="981"/>
      <c r="AM20" s="981"/>
      <c r="AN20" s="981"/>
      <c r="AO20" s="982"/>
      <c r="AP20" s="989"/>
      <c r="AQ20" s="831"/>
      <c r="AR20" s="831"/>
      <c r="AS20" s="831"/>
      <c r="AT20" s="831"/>
      <c r="AU20" s="831"/>
      <c r="AV20" s="831"/>
      <c r="AW20" s="831"/>
      <c r="AX20" s="831"/>
      <c r="AY20" s="831"/>
      <c r="AZ20" s="831"/>
      <c r="BA20" s="831"/>
      <c r="BB20" s="990"/>
      <c r="BC20" s="994"/>
      <c r="BD20" s="994"/>
      <c r="BE20" s="994"/>
      <c r="BF20" s="994"/>
      <c r="BG20" s="994"/>
      <c r="BH20" s="994"/>
      <c r="BI20" s="994"/>
      <c r="BJ20" s="994"/>
      <c r="BK20" s="994"/>
      <c r="BL20" s="994"/>
      <c r="BM20" s="994"/>
      <c r="BN20" s="994"/>
      <c r="BO20" s="995"/>
      <c r="BP20" s="997"/>
      <c r="BQ20" s="831"/>
      <c r="BR20" s="831"/>
      <c r="BS20" s="831"/>
      <c r="BT20" s="831"/>
      <c r="BU20" s="831"/>
      <c r="BV20" s="831"/>
      <c r="BW20" s="831"/>
      <c r="BX20" s="831"/>
      <c r="BY20" s="831"/>
      <c r="BZ20" s="831"/>
      <c r="CA20" s="831"/>
      <c r="CB20" s="990"/>
      <c r="CC20" s="989"/>
      <c r="CD20" s="831"/>
      <c r="CE20" s="831"/>
      <c r="CF20" s="831"/>
      <c r="CG20" s="831"/>
      <c r="CH20" s="831"/>
      <c r="CI20" s="831"/>
      <c r="CJ20" s="831"/>
      <c r="CK20" s="831"/>
      <c r="CL20" s="831"/>
      <c r="CM20" s="831"/>
      <c r="CN20" s="831"/>
      <c r="CO20" s="990"/>
      <c r="CP20" s="994"/>
      <c r="CQ20" s="994"/>
      <c r="CR20" s="994"/>
      <c r="CS20" s="994"/>
      <c r="CT20" s="994"/>
      <c r="CU20" s="994"/>
      <c r="CV20" s="994"/>
      <c r="CW20" s="994"/>
      <c r="CX20" s="994"/>
      <c r="CY20" s="994"/>
      <c r="CZ20" s="994"/>
      <c r="DA20" s="994"/>
      <c r="DB20" s="1000"/>
      <c r="DC20" s="611"/>
      <c r="DD20" s="611"/>
      <c r="DE20" s="611"/>
      <c r="DF20" s="611"/>
      <c r="DG20" s="611"/>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row>
    <row r="21" spans="2:133" ht="9" customHeight="1">
      <c r="B21" s="617"/>
      <c r="C21" s="611"/>
      <c r="D21" s="611"/>
      <c r="E21" s="611"/>
      <c r="F21" s="611"/>
      <c r="G21" s="611"/>
      <c r="H21" s="611"/>
      <c r="I21" s="611"/>
      <c r="J21" s="611"/>
      <c r="K21" s="611"/>
      <c r="L21" s="611"/>
      <c r="M21" s="611"/>
      <c r="N21" s="611"/>
      <c r="O21" s="757"/>
      <c r="P21" s="971"/>
      <c r="Q21" s="972"/>
      <c r="R21" s="972"/>
      <c r="S21" s="972"/>
      <c r="T21" s="972"/>
      <c r="U21" s="972"/>
      <c r="V21" s="972"/>
      <c r="W21" s="972"/>
      <c r="X21" s="972"/>
      <c r="Y21" s="972"/>
      <c r="Z21" s="972"/>
      <c r="AA21" s="972"/>
      <c r="AB21" s="973"/>
      <c r="AC21" s="980"/>
      <c r="AD21" s="981"/>
      <c r="AE21" s="981"/>
      <c r="AF21" s="981"/>
      <c r="AG21" s="981"/>
      <c r="AH21" s="981"/>
      <c r="AI21" s="981"/>
      <c r="AJ21" s="981"/>
      <c r="AK21" s="981"/>
      <c r="AL21" s="981"/>
      <c r="AM21" s="981"/>
      <c r="AN21" s="981"/>
      <c r="AO21" s="982"/>
      <c r="AP21" s="989"/>
      <c r="AQ21" s="831"/>
      <c r="AR21" s="831"/>
      <c r="AS21" s="831"/>
      <c r="AT21" s="831"/>
      <c r="AU21" s="831"/>
      <c r="AV21" s="831"/>
      <c r="AW21" s="831"/>
      <c r="AX21" s="831"/>
      <c r="AY21" s="831"/>
      <c r="AZ21" s="831"/>
      <c r="BA21" s="831"/>
      <c r="BB21" s="990"/>
      <c r="BC21" s="994"/>
      <c r="BD21" s="994"/>
      <c r="BE21" s="994"/>
      <c r="BF21" s="994"/>
      <c r="BG21" s="994"/>
      <c r="BH21" s="994"/>
      <c r="BI21" s="994"/>
      <c r="BJ21" s="994"/>
      <c r="BK21" s="994"/>
      <c r="BL21" s="994"/>
      <c r="BM21" s="994"/>
      <c r="BN21" s="994"/>
      <c r="BO21" s="995"/>
      <c r="BP21" s="997"/>
      <c r="BQ21" s="831"/>
      <c r="BR21" s="831"/>
      <c r="BS21" s="831"/>
      <c r="BT21" s="831"/>
      <c r="BU21" s="831"/>
      <c r="BV21" s="831"/>
      <c r="BW21" s="831"/>
      <c r="BX21" s="831"/>
      <c r="BY21" s="831"/>
      <c r="BZ21" s="831"/>
      <c r="CA21" s="831"/>
      <c r="CB21" s="990"/>
      <c r="CC21" s="989"/>
      <c r="CD21" s="831"/>
      <c r="CE21" s="831"/>
      <c r="CF21" s="831"/>
      <c r="CG21" s="831"/>
      <c r="CH21" s="831"/>
      <c r="CI21" s="831"/>
      <c r="CJ21" s="831"/>
      <c r="CK21" s="831"/>
      <c r="CL21" s="831"/>
      <c r="CM21" s="831"/>
      <c r="CN21" s="831"/>
      <c r="CO21" s="990"/>
      <c r="CP21" s="994"/>
      <c r="CQ21" s="994"/>
      <c r="CR21" s="994"/>
      <c r="CS21" s="994"/>
      <c r="CT21" s="994"/>
      <c r="CU21" s="994"/>
      <c r="CV21" s="994"/>
      <c r="CW21" s="994"/>
      <c r="CX21" s="994"/>
      <c r="CY21" s="994"/>
      <c r="CZ21" s="994"/>
      <c r="DA21" s="994"/>
      <c r="DB21" s="1000"/>
      <c r="DC21" s="611"/>
      <c r="DD21" s="611"/>
      <c r="DE21" s="611"/>
      <c r="DF21" s="611"/>
      <c r="DG21" s="611"/>
      <c r="DH21" s="287"/>
      <c r="DI21" s="287"/>
      <c r="DJ21" s="287"/>
      <c r="DK21" s="287"/>
      <c r="DL21" s="287"/>
      <c r="DM21" s="287"/>
      <c r="DN21" s="287"/>
      <c r="DO21" s="287"/>
      <c r="DP21" s="287"/>
      <c r="DQ21" s="287"/>
      <c r="DR21" s="287"/>
      <c r="DS21" s="287"/>
      <c r="DT21" s="287"/>
      <c r="DU21" s="287"/>
      <c r="DV21" s="287"/>
      <c r="DW21" s="287"/>
      <c r="DX21" s="287"/>
      <c r="DY21" s="287"/>
      <c r="DZ21" s="287"/>
      <c r="EA21" s="287"/>
      <c r="EB21" s="287"/>
      <c r="EC21" s="287"/>
    </row>
    <row r="22" spans="2:133" ht="9" customHeight="1">
      <c r="B22" s="617"/>
      <c r="C22" s="611"/>
      <c r="D22" s="611"/>
      <c r="E22" s="611"/>
      <c r="F22" s="611"/>
      <c r="G22" s="611"/>
      <c r="H22" s="611"/>
      <c r="I22" s="611"/>
      <c r="J22" s="611"/>
      <c r="K22" s="611"/>
      <c r="L22" s="611"/>
      <c r="M22" s="611"/>
      <c r="N22" s="611"/>
      <c r="O22" s="757"/>
      <c r="P22" s="971"/>
      <c r="Q22" s="972"/>
      <c r="R22" s="972"/>
      <c r="S22" s="972"/>
      <c r="T22" s="972"/>
      <c r="U22" s="972"/>
      <c r="V22" s="972"/>
      <c r="W22" s="972"/>
      <c r="X22" s="972"/>
      <c r="Y22" s="972"/>
      <c r="Z22" s="972"/>
      <c r="AA22" s="972"/>
      <c r="AB22" s="973"/>
      <c r="AC22" s="980"/>
      <c r="AD22" s="981"/>
      <c r="AE22" s="981"/>
      <c r="AF22" s="981"/>
      <c r="AG22" s="981"/>
      <c r="AH22" s="981"/>
      <c r="AI22" s="981"/>
      <c r="AJ22" s="981"/>
      <c r="AK22" s="981"/>
      <c r="AL22" s="981"/>
      <c r="AM22" s="981"/>
      <c r="AN22" s="981"/>
      <c r="AO22" s="982"/>
      <c r="AP22" s="989"/>
      <c r="AQ22" s="831"/>
      <c r="AR22" s="831"/>
      <c r="AS22" s="831"/>
      <c r="AT22" s="831"/>
      <c r="AU22" s="831"/>
      <c r="AV22" s="831"/>
      <c r="AW22" s="831"/>
      <c r="AX22" s="831"/>
      <c r="AY22" s="831"/>
      <c r="AZ22" s="831"/>
      <c r="BA22" s="831"/>
      <c r="BB22" s="990"/>
      <c r="BC22" s="994"/>
      <c r="BD22" s="994"/>
      <c r="BE22" s="994"/>
      <c r="BF22" s="994"/>
      <c r="BG22" s="994"/>
      <c r="BH22" s="994"/>
      <c r="BI22" s="994"/>
      <c r="BJ22" s="994"/>
      <c r="BK22" s="994"/>
      <c r="BL22" s="994"/>
      <c r="BM22" s="994"/>
      <c r="BN22" s="994"/>
      <c r="BO22" s="995"/>
      <c r="BP22" s="997"/>
      <c r="BQ22" s="831"/>
      <c r="BR22" s="831"/>
      <c r="BS22" s="831"/>
      <c r="BT22" s="831"/>
      <c r="BU22" s="831"/>
      <c r="BV22" s="831"/>
      <c r="BW22" s="831"/>
      <c r="BX22" s="831"/>
      <c r="BY22" s="831"/>
      <c r="BZ22" s="831"/>
      <c r="CA22" s="831"/>
      <c r="CB22" s="990"/>
      <c r="CC22" s="989"/>
      <c r="CD22" s="831"/>
      <c r="CE22" s="831"/>
      <c r="CF22" s="831"/>
      <c r="CG22" s="831"/>
      <c r="CH22" s="831"/>
      <c r="CI22" s="831"/>
      <c r="CJ22" s="831"/>
      <c r="CK22" s="831"/>
      <c r="CL22" s="831"/>
      <c r="CM22" s="831"/>
      <c r="CN22" s="831"/>
      <c r="CO22" s="990"/>
      <c r="CP22" s="994"/>
      <c r="CQ22" s="994"/>
      <c r="CR22" s="994"/>
      <c r="CS22" s="994"/>
      <c r="CT22" s="994"/>
      <c r="CU22" s="994"/>
      <c r="CV22" s="994"/>
      <c r="CW22" s="994"/>
      <c r="CX22" s="994"/>
      <c r="CY22" s="994"/>
      <c r="CZ22" s="994"/>
      <c r="DA22" s="994"/>
      <c r="DB22" s="1000"/>
      <c r="DC22" s="611"/>
      <c r="DD22" s="611"/>
      <c r="DE22" s="611"/>
      <c r="DF22" s="611"/>
      <c r="DG22" s="611"/>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row>
    <row r="23" spans="2:133" ht="9" customHeight="1">
      <c r="B23" s="1001" t="s">
        <v>50</v>
      </c>
      <c r="C23" s="909"/>
      <c r="D23" s="909"/>
      <c r="E23" s="909"/>
      <c r="F23" s="909"/>
      <c r="G23" s="611"/>
      <c r="H23" s="611"/>
      <c r="I23" s="611"/>
      <c r="J23" s="611"/>
      <c r="K23" s="611"/>
      <c r="L23" s="611"/>
      <c r="M23" s="611"/>
      <c r="N23" s="611"/>
      <c r="O23" s="757"/>
      <c r="P23" s="971"/>
      <c r="Q23" s="972"/>
      <c r="R23" s="972"/>
      <c r="S23" s="972"/>
      <c r="T23" s="972"/>
      <c r="U23" s="972"/>
      <c r="V23" s="972"/>
      <c r="W23" s="972"/>
      <c r="X23" s="972"/>
      <c r="Y23" s="972"/>
      <c r="Z23" s="972"/>
      <c r="AA23" s="972"/>
      <c r="AB23" s="973"/>
      <c r="AC23" s="980"/>
      <c r="AD23" s="981"/>
      <c r="AE23" s="981"/>
      <c r="AF23" s="981"/>
      <c r="AG23" s="981"/>
      <c r="AH23" s="981"/>
      <c r="AI23" s="981"/>
      <c r="AJ23" s="981"/>
      <c r="AK23" s="981"/>
      <c r="AL23" s="981"/>
      <c r="AM23" s="981"/>
      <c r="AN23" s="981"/>
      <c r="AO23" s="982"/>
      <c r="AP23" s="989"/>
      <c r="AQ23" s="831"/>
      <c r="AR23" s="831"/>
      <c r="AS23" s="831"/>
      <c r="AT23" s="831"/>
      <c r="AU23" s="831"/>
      <c r="AV23" s="831"/>
      <c r="AW23" s="831"/>
      <c r="AX23" s="831"/>
      <c r="AY23" s="831"/>
      <c r="AZ23" s="831"/>
      <c r="BA23" s="831"/>
      <c r="BB23" s="990"/>
      <c r="BC23" s="994"/>
      <c r="BD23" s="994"/>
      <c r="BE23" s="994"/>
      <c r="BF23" s="994"/>
      <c r="BG23" s="994"/>
      <c r="BH23" s="994"/>
      <c r="BI23" s="994"/>
      <c r="BJ23" s="994"/>
      <c r="BK23" s="994"/>
      <c r="BL23" s="994"/>
      <c r="BM23" s="994"/>
      <c r="BN23" s="994"/>
      <c r="BO23" s="995"/>
      <c r="BP23" s="997"/>
      <c r="BQ23" s="831"/>
      <c r="BR23" s="831"/>
      <c r="BS23" s="831"/>
      <c r="BT23" s="831"/>
      <c r="BU23" s="831"/>
      <c r="BV23" s="831"/>
      <c r="BW23" s="831"/>
      <c r="BX23" s="831"/>
      <c r="BY23" s="831"/>
      <c r="BZ23" s="831"/>
      <c r="CA23" s="831"/>
      <c r="CB23" s="990"/>
      <c r="CC23" s="989"/>
      <c r="CD23" s="831"/>
      <c r="CE23" s="831"/>
      <c r="CF23" s="831"/>
      <c r="CG23" s="831"/>
      <c r="CH23" s="831"/>
      <c r="CI23" s="831"/>
      <c r="CJ23" s="831"/>
      <c r="CK23" s="831"/>
      <c r="CL23" s="831"/>
      <c r="CM23" s="831"/>
      <c r="CN23" s="831"/>
      <c r="CO23" s="990"/>
      <c r="CP23" s="994"/>
      <c r="CQ23" s="994"/>
      <c r="CR23" s="994"/>
      <c r="CS23" s="994"/>
      <c r="CT23" s="994"/>
      <c r="CU23" s="994"/>
      <c r="CV23" s="994"/>
      <c r="CW23" s="994"/>
      <c r="CX23" s="994"/>
      <c r="CY23" s="994"/>
      <c r="CZ23" s="994"/>
      <c r="DA23" s="994"/>
      <c r="DB23" s="1000"/>
      <c r="DC23" s="611"/>
      <c r="DD23" s="611"/>
      <c r="DE23" s="611"/>
      <c r="DF23" s="611"/>
      <c r="DG23" s="611"/>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row>
    <row r="24" spans="2:133" ht="9" customHeight="1">
      <c r="B24" s="1001"/>
      <c r="C24" s="909"/>
      <c r="D24" s="909"/>
      <c r="E24" s="909"/>
      <c r="F24" s="909"/>
      <c r="G24" s="611"/>
      <c r="H24" s="611"/>
      <c r="I24" s="611"/>
      <c r="J24" s="611"/>
      <c r="K24" s="611"/>
      <c r="L24" s="611"/>
      <c r="M24" s="611"/>
      <c r="N24" s="611"/>
      <c r="O24" s="757"/>
      <c r="P24" s="974"/>
      <c r="Q24" s="975"/>
      <c r="R24" s="975"/>
      <c r="S24" s="975"/>
      <c r="T24" s="975"/>
      <c r="U24" s="975"/>
      <c r="V24" s="975"/>
      <c r="W24" s="975"/>
      <c r="X24" s="975"/>
      <c r="Y24" s="975"/>
      <c r="Z24" s="975"/>
      <c r="AA24" s="975"/>
      <c r="AB24" s="976"/>
      <c r="AC24" s="983"/>
      <c r="AD24" s="984"/>
      <c r="AE24" s="984"/>
      <c r="AF24" s="984"/>
      <c r="AG24" s="984"/>
      <c r="AH24" s="984"/>
      <c r="AI24" s="984"/>
      <c r="AJ24" s="984"/>
      <c r="AK24" s="984"/>
      <c r="AL24" s="984"/>
      <c r="AM24" s="984"/>
      <c r="AN24" s="984"/>
      <c r="AO24" s="985"/>
      <c r="AP24" s="991"/>
      <c r="AQ24" s="992"/>
      <c r="AR24" s="992"/>
      <c r="AS24" s="992"/>
      <c r="AT24" s="992"/>
      <c r="AU24" s="992"/>
      <c r="AV24" s="992"/>
      <c r="AW24" s="992"/>
      <c r="AX24" s="992"/>
      <c r="AY24" s="992"/>
      <c r="AZ24" s="992"/>
      <c r="BA24" s="992"/>
      <c r="BB24" s="993"/>
      <c r="BC24" s="994"/>
      <c r="BD24" s="994"/>
      <c r="BE24" s="994"/>
      <c r="BF24" s="994"/>
      <c r="BG24" s="994"/>
      <c r="BH24" s="994"/>
      <c r="BI24" s="994"/>
      <c r="BJ24" s="994"/>
      <c r="BK24" s="994"/>
      <c r="BL24" s="994"/>
      <c r="BM24" s="994"/>
      <c r="BN24" s="994"/>
      <c r="BO24" s="995"/>
      <c r="BP24" s="998"/>
      <c r="BQ24" s="992"/>
      <c r="BR24" s="992"/>
      <c r="BS24" s="992"/>
      <c r="BT24" s="992"/>
      <c r="BU24" s="992"/>
      <c r="BV24" s="992"/>
      <c r="BW24" s="992"/>
      <c r="BX24" s="992"/>
      <c r="BY24" s="992"/>
      <c r="BZ24" s="992"/>
      <c r="CA24" s="992"/>
      <c r="CB24" s="993"/>
      <c r="CC24" s="991"/>
      <c r="CD24" s="992"/>
      <c r="CE24" s="992"/>
      <c r="CF24" s="992"/>
      <c r="CG24" s="992"/>
      <c r="CH24" s="992"/>
      <c r="CI24" s="992"/>
      <c r="CJ24" s="992"/>
      <c r="CK24" s="992"/>
      <c r="CL24" s="992"/>
      <c r="CM24" s="992"/>
      <c r="CN24" s="992"/>
      <c r="CO24" s="993"/>
      <c r="CP24" s="994"/>
      <c r="CQ24" s="994"/>
      <c r="CR24" s="994"/>
      <c r="CS24" s="994"/>
      <c r="CT24" s="994"/>
      <c r="CU24" s="994"/>
      <c r="CV24" s="994"/>
      <c r="CW24" s="994"/>
      <c r="CX24" s="994"/>
      <c r="CY24" s="994"/>
      <c r="CZ24" s="994"/>
      <c r="DA24" s="994"/>
      <c r="DB24" s="1000"/>
      <c r="DC24" s="611"/>
      <c r="DD24" s="611"/>
      <c r="DE24" s="611"/>
      <c r="DF24" s="611"/>
      <c r="DG24" s="611"/>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row>
    <row r="25" spans="2:133" ht="12" customHeight="1">
      <c r="B25" s="618"/>
      <c r="C25" s="619"/>
      <c r="D25" s="619"/>
      <c r="E25" s="619"/>
      <c r="F25" s="619"/>
      <c r="G25" s="620"/>
      <c r="H25" s="620"/>
      <c r="I25" s="620"/>
      <c r="J25" s="620"/>
      <c r="K25" s="620"/>
      <c r="L25" s="620"/>
      <c r="M25" s="620"/>
      <c r="N25" s="620"/>
      <c r="O25" s="621"/>
      <c r="P25" s="1002" t="s">
        <v>315</v>
      </c>
      <c r="Q25" s="1003"/>
      <c r="R25" s="1003"/>
      <c r="S25" s="1004"/>
      <c r="T25" s="1005" t="s">
        <v>316</v>
      </c>
      <c r="U25" s="1005"/>
      <c r="V25" s="1005"/>
      <c r="W25" s="1005"/>
      <c r="X25" s="1005"/>
      <c r="Y25" s="1005"/>
      <c r="Z25" s="1005"/>
      <c r="AA25" s="1005"/>
      <c r="AB25" s="1005"/>
      <c r="AC25" s="1006" t="s">
        <v>315</v>
      </c>
      <c r="AD25" s="1003"/>
      <c r="AE25" s="1003"/>
      <c r="AF25" s="1004"/>
      <c r="AG25" s="1005" t="s">
        <v>316</v>
      </c>
      <c r="AH25" s="1005"/>
      <c r="AI25" s="1005"/>
      <c r="AJ25" s="1005"/>
      <c r="AK25" s="1005"/>
      <c r="AL25" s="1005"/>
      <c r="AM25" s="1005"/>
      <c r="AN25" s="1005"/>
      <c r="AO25" s="1007"/>
      <c r="AP25" s="1006" t="s">
        <v>315</v>
      </c>
      <c r="AQ25" s="1003"/>
      <c r="AR25" s="1003"/>
      <c r="AS25" s="1004"/>
      <c r="AT25" s="1005" t="s">
        <v>316</v>
      </c>
      <c r="AU25" s="1005"/>
      <c r="AV25" s="1005"/>
      <c r="AW25" s="1005"/>
      <c r="AX25" s="1005"/>
      <c r="AY25" s="1005"/>
      <c r="AZ25" s="1005"/>
      <c r="BA25" s="1005"/>
      <c r="BB25" s="1007"/>
      <c r="BC25" s="1006" t="s">
        <v>315</v>
      </c>
      <c r="BD25" s="1003"/>
      <c r="BE25" s="1003"/>
      <c r="BF25" s="1004"/>
      <c r="BG25" s="1005" t="s">
        <v>316</v>
      </c>
      <c r="BH25" s="1005"/>
      <c r="BI25" s="1005"/>
      <c r="BJ25" s="1005"/>
      <c r="BK25" s="1005"/>
      <c r="BL25" s="1005"/>
      <c r="BM25" s="1005"/>
      <c r="BN25" s="1005"/>
      <c r="BO25" s="1005"/>
      <c r="BP25" s="1009" t="s">
        <v>315</v>
      </c>
      <c r="BQ25" s="1003"/>
      <c r="BR25" s="1003"/>
      <c r="BS25" s="1004"/>
      <c r="BT25" s="1005" t="s">
        <v>316</v>
      </c>
      <c r="BU25" s="1005"/>
      <c r="BV25" s="1005"/>
      <c r="BW25" s="1005"/>
      <c r="BX25" s="1005"/>
      <c r="BY25" s="1005"/>
      <c r="BZ25" s="1005"/>
      <c r="CA25" s="1005"/>
      <c r="CB25" s="1005"/>
      <c r="CC25" s="1006" t="s">
        <v>315</v>
      </c>
      <c r="CD25" s="1003"/>
      <c r="CE25" s="1003"/>
      <c r="CF25" s="1004"/>
      <c r="CG25" s="1005" t="s">
        <v>316</v>
      </c>
      <c r="CH25" s="1005"/>
      <c r="CI25" s="1005"/>
      <c r="CJ25" s="1005"/>
      <c r="CK25" s="1005"/>
      <c r="CL25" s="1005"/>
      <c r="CM25" s="1005"/>
      <c r="CN25" s="1005"/>
      <c r="CO25" s="1007"/>
      <c r="CP25" s="1006" t="s">
        <v>315</v>
      </c>
      <c r="CQ25" s="1003"/>
      <c r="CR25" s="1003"/>
      <c r="CS25" s="1004"/>
      <c r="CT25" s="1005" t="s">
        <v>316</v>
      </c>
      <c r="CU25" s="1005"/>
      <c r="CV25" s="1005"/>
      <c r="CW25" s="1005"/>
      <c r="CX25" s="1005"/>
      <c r="CY25" s="1005"/>
      <c r="CZ25" s="1005"/>
      <c r="DA25" s="1005"/>
      <c r="DB25" s="1008"/>
      <c r="DC25" s="611"/>
      <c r="DD25" s="611"/>
      <c r="DE25" s="611"/>
      <c r="DF25" s="611"/>
      <c r="DG25" s="611"/>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row>
    <row r="26" spans="2:133" ht="10.5" customHeight="1">
      <c r="B26" s="1010" t="s">
        <v>757</v>
      </c>
      <c r="C26" s="1011"/>
      <c r="D26" s="1011"/>
      <c r="E26" s="1011"/>
      <c r="F26" s="1014">
        <v>4</v>
      </c>
      <c r="G26" s="1015"/>
      <c r="H26" s="1015"/>
      <c r="I26" s="1017" t="s">
        <v>27</v>
      </c>
      <c r="J26" s="1018"/>
      <c r="K26" s="1014">
        <v>4</v>
      </c>
      <c r="L26" s="1015"/>
      <c r="M26" s="1015"/>
      <c r="N26" s="1017" t="s">
        <v>50</v>
      </c>
      <c r="O26" s="1020"/>
      <c r="P26" s="1022"/>
      <c r="Q26" s="1023"/>
      <c r="R26" s="1023"/>
      <c r="S26" s="1024"/>
      <c r="T26" s="1028"/>
      <c r="U26" s="1029"/>
      <c r="V26" s="1029"/>
      <c r="W26" s="1029"/>
      <c r="X26" s="1029"/>
      <c r="Y26" s="1029"/>
      <c r="Z26" s="1029"/>
      <c r="AA26" s="1030"/>
      <c r="AB26" s="1031"/>
      <c r="AC26" s="1036"/>
      <c r="AD26" s="1023"/>
      <c r="AE26" s="1023"/>
      <c r="AF26" s="1024"/>
      <c r="AG26" s="1028"/>
      <c r="AH26" s="1029"/>
      <c r="AI26" s="1029"/>
      <c r="AJ26" s="1029"/>
      <c r="AK26" s="1029"/>
      <c r="AL26" s="1029"/>
      <c r="AM26" s="1029"/>
      <c r="AN26" s="1029"/>
      <c r="AO26" s="1038"/>
      <c r="AP26" s="1036"/>
      <c r="AQ26" s="1023"/>
      <c r="AR26" s="1023"/>
      <c r="AS26" s="1024"/>
      <c r="AT26" s="1028"/>
      <c r="AU26" s="1029"/>
      <c r="AV26" s="1029"/>
      <c r="AW26" s="1029"/>
      <c r="AX26" s="1029"/>
      <c r="AY26" s="1029"/>
      <c r="AZ26" s="1029"/>
      <c r="BA26" s="1030"/>
      <c r="BB26" s="1031"/>
      <c r="BC26" s="1052">
        <f>SUM(P26+AC26+AP26)</f>
        <v>0</v>
      </c>
      <c r="BD26" s="1053"/>
      <c r="BE26" s="1053"/>
      <c r="BF26" s="1054"/>
      <c r="BG26" s="1040">
        <f>SUM(T26+AG26+AT26)</f>
        <v>0</v>
      </c>
      <c r="BH26" s="1041"/>
      <c r="BI26" s="1041"/>
      <c r="BJ26" s="1041"/>
      <c r="BK26" s="1041"/>
      <c r="BL26" s="1041"/>
      <c r="BM26" s="1041"/>
      <c r="BN26" s="1046"/>
      <c r="BO26" s="1046"/>
      <c r="BP26" s="1022"/>
      <c r="BQ26" s="1023"/>
      <c r="BR26" s="1023"/>
      <c r="BS26" s="1024"/>
      <c r="BT26" s="1028"/>
      <c r="BU26" s="1029"/>
      <c r="BV26" s="1029"/>
      <c r="BW26" s="1029"/>
      <c r="BX26" s="1029"/>
      <c r="BY26" s="1029"/>
      <c r="BZ26" s="1029"/>
      <c r="CA26" s="1030"/>
      <c r="CB26" s="1031"/>
      <c r="CC26" s="1036"/>
      <c r="CD26" s="1023"/>
      <c r="CE26" s="1023"/>
      <c r="CF26" s="1024"/>
      <c r="CG26" s="1028"/>
      <c r="CH26" s="1029"/>
      <c r="CI26" s="1029"/>
      <c r="CJ26" s="1029"/>
      <c r="CK26" s="1029"/>
      <c r="CL26" s="1029"/>
      <c r="CM26" s="1029"/>
      <c r="CN26" s="1029"/>
      <c r="CO26" s="1038"/>
      <c r="CP26" s="1040">
        <f>SUM(BP26+CC26)</f>
        <v>0</v>
      </c>
      <c r="CQ26" s="1041"/>
      <c r="CR26" s="1041"/>
      <c r="CS26" s="1042"/>
      <c r="CT26" s="1040">
        <f>SUM(BT26+CG26)</f>
        <v>0</v>
      </c>
      <c r="CU26" s="1041"/>
      <c r="CV26" s="1041"/>
      <c r="CW26" s="1041"/>
      <c r="CX26" s="1041"/>
      <c r="CY26" s="1041"/>
      <c r="CZ26" s="1041"/>
      <c r="DA26" s="1046"/>
      <c r="DB26" s="1047"/>
      <c r="DC26" s="611"/>
      <c r="DD26" s="611"/>
      <c r="DE26" s="611"/>
      <c r="DF26" s="611"/>
      <c r="DG26" s="611"/>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row>
    <row r="27" spans="2:133" ht="10.5" customHeight="1">
      <c r="B27" s="1012"/>
      <c r="C27" s="1013"/>
      <c r="D27" s="1013"/>
      <c r="E27" s="1013"/>
      <c r="F27" s="1016"/>
      <c r="G27" s="1016"/>
      <c r="H27" s="1016"/>
      <c r="I27" s="1019"/>
      <c r="J27" s="1019"/>
      <c r="K27" s="1016"/>
      <c r="L27" s="1016"/>
      <c r="M27" s="1016"/>
      <c r="N27" s="1019"/>
      <c r="O27" s="1021"/>
      <c r="P27" s="1025"/>
      <c r="Q27" s="1026"/>
      <c r="R27" s="1026"/>
      <c r="S27" s="1027"/>
      <c r="T27" s="1032"/>
      <c r="U27" s="1033"/>
      <c r="V27" s="1033"/>
      <c r="W27" s="1033"/>
      <c r="X27" s="1033"/>
      <c r="Y27" s="1033"/>
      <c r="Z27" s="1033"/>
      <c r="AA27" s="1034"/>
      <c r="AB27" s="1035"/>
      <c r="AC27" s="1037"/>
      <c r="AD27" s="1026"/>
      <c r="AE27" s="1026"/>
      <c r="AF27" s="1027"/>
      <c r="AG27" s="1032"/>
      <c r="AH27" s="1033"/>
      <c r="AI27" s="1033"/>
      <c r="AJ27" s="1033"/>
      <c r="AK27" s="1033"/>
      <c r="AL27" s="1033"/>
      <c r="AM27" s="1033"/>
      <c r="AN27" s="1033"/>
      <c r="AO27" s="1039"/>
      <c r="AP27" s="1037"/>
      <c r="AQ27" s="1026"/>
      <c r="AR27" s="1026"/>
      <c r="AS27" s="1027"/>
      <c r="AT27" s="1032"/>
      <c r="AU27" s="1033"/>
      <c r="AV27" s="1033"/>
      <c r="AW27" s="1033"/>
      <c r="AX27" s="1033"/>
      <c r="AY27" s="1033"/>
      <c r="AZ27" s="1033"/>
      <c r="BA27" s="1034"/>
      <c r="BB27" s="1035"/>
      <c r="BC27" s="1055"/>
      <c r="BD27" s="1056"/>
      <c r="BE27" s="1056"/>
      <c r="BF27" s="1057"/>
      <c r="BG27" s="1043"/>
      <c r="BH27" s="1044"/>
      <c r="BI27" s="1044"/>
      <c r="BJ27" s="1044"/>
      <c r="BK27" s="1044"/>
      <c r="BL27" s="1044"/>
      <c r="BM27" s="1044"/>
      <c r="BN27" s="1048"/>
      <c r="BO27" s="1048"/>
      <c r="BP27" s="1025"/>
      <c r="BQ27" s="1026"/>
      <c r="BR27" s="1026"/>
      <c r="BS27" s="1027"/>
      <c r="BT27" s="1032"/>
      <c r="BU27" s="1033"/>
      <c r="BV27" s="1033"/>
      <c r="BW27" s="1033"/>
      <c r="BX27" s="1033"/>
      <c r="BY27" s="1033"/>
      <c r="BZ27" s="1033"/>
      <c r="CA27" s="1034"/>
      <c r="CB27" s="1035"/>
      <c r="CC27" s="1037"/>
      <c r="CD27" s="1026"/>
      <c r="CE27" s="1026"/>
      <c r="CF27" s="1027"/>
      <c r="CG27" s="1032"/>
      <c r="CH27" s="1033"/>
      <c r="CI27" s="1033"/>
      <c r="CJ27" s="1033"/>
      <c r="CK27" s="1033"/>
      <c r="CL27" s="1033"/>
      <c r="CM27" s="1033"/>
      <c r="CN27" s="1033"/>
      <c r="CO27" s="1039"/>
      <c r="CP27" s="1043"/>
      <c r="CQ27" s="1044"/>
      <c r="CR27" s="1044"/>
      <c r="CS27" s="1045"/>
      <c r="CT27" s="1043"/>
      <c r="CU27" s="1044"/>
      <c r="CV27" s="1044"/>
      <c r="CW27" s="1044"/>
      <c r="CX27" s="1044"/>
      <c r="CY27" s="1044"/>
      <c r="CZ27" s="1044"/>
      <c r="DA27" s="1048"/>
      <c r="DB27" s="1049"/>
      <c r="DC27" s="611"/>
      <c r="DD27" s="611"/>
      <c r="DE27" s="611"/>
      <c r="DF27" s="611"/>
      <c r="DG27" s="611"/>
      <c r="DH27" s="287"/>
      <c r="DI27" s="287"/>
      <c r="DJ27" s="287"/>
      <c r="DK27" s="287"/>
      <c r="DL27" s="287"/>
      <c r="DM27" s="287"/>
      <c r="DN27" s="287"/>
      <c r="DO27" s="287"/>
      <c r="DP27" s="287"/>
      <c r="DQ27" s="287"/>
      <c r="DR27" s="287"/>
      <c r="DS27" s="287"/>
      <c r="DT27" s="287"/>
      <c r="DU27" s="287"/>
      <c r="DV27" s="287"/>
      <c r="DW27" s="287"/>
      <c r="DX27" s="287"/>
      <c r="DY27" s="287"/>
      <c r="DZ27" s="287"/>
      <c r="EA27" s="287"/>
      <c r="EB27" s="287"/>
      <c r="EC27" s="287"/>
    </row>
    <row r="28" spans="2:133" ht="10.5" customHeight="1">
      <c r="B28" s="1050"/>
      <c r="C28" s="1018"/>
      <c r="D28" s="1018"/>
      <c r="E28" s="1018"/>
      <c r="F28" s="1014"/>
      <c r="G28" s="1015"/>
      <c r="H28" s="1015"/>
      <c r="I28" s="1017"/>
      <c r="J28" s="1018"/>
      <c r="K28" s="1014">
        <v>5</v>
      </c>
      <c r="L28" s="1015"/>
      <c r="M28" s="1015"/>
      <c r="N28" s="1017" t="s">
        <v>50</v>
      </c>
      <c r="O28" s="1020"/>
      <c r="P28" s="1022"/>
      <c r="Q28" s="1023"/>
      <c r="R28" s="1023"/>
      <c r="S28" s="1024"/>
      <c r="T28" s="1028"/>
      <c r="U28" s="1029"/>
      <c r="V28" s="1029"/>
      <c r="W28" s="1029"/>
      <c r="X28" s="1029"/>
      <c r="Y28" s="1029"/>
      <c r="Z28" s="1029"/>
      <c r="AA28" s="1030"/>
      <c r="AB28" s="1031"/>
      <c r="AC28" s="1036"/>
      <c r="AD28" s="1023"/>
      <c r="AE28" s="1023"/>
      <c r="AF28" s="1024"/>
      <c r="AG28" s="1028"/>
      <c r="AH28" s="1029"/>
      <c r="AI28" s="1029"/>
      <c r="AJ28" s="1029"/>
      <c r="AK28" s="1029"/>
      <c r="AL28" s="1029"/>
      <c r="AM28" s="1029"/>
      <c r="AN28" s="1029"/>
      <c r="AO28" s="1038"/>
      <c r="AP28" s="1036"/>
      <c r="AQ28" s="1023"/>
      <c r="AR28" s="1023"/>
      <c r="AS28" s="1024"/>
      <c r="AT28" s="1028"/>
      <c r="AU28" s="1029"/>
      <c r="AV28" s="1029"/>
      <c r="AW28" s="1029"/>
      <c r="AX28" s="1029"/>
      <c r="AY28" s="1029"/>
      <c r="AZ28" s="1029"/>
      <c r="BA28" s="1030"/>
      <c r="BB28" s="1031"/>
      <c r="BC28" s="1052">
        <f>SUM(P28+AC28+AP28)</f>
        <v>0</v>
      </c>
      <c r="BD28" s="1053"/>
      <c r="BE28" s="1053"/>
      <c r="BF28" s="1054"/>
      <c r="BG28" s="1040">
        <f t="shared" ref="BG28" si="0">SUM(T28+AG28+AT28)</f>
        <v>0</v>
      </c>
      <c r="BH28" s="1041"/>
      <c r="BI28" s="1041"/>
      <c r="BJ28" s="1041"/>
      <c r="BK28" s="1041"/>
      <c r="BL28" s="1041"/>
      <c r="BM28" s="1041"/>
      <c r="BN28" s="1046"/>
      <c r="BO28" s="1046"/>
      <c r="BP28" s="1058"/>
      <c r="BQ28" s="1023"/>
      <c r="BR28" s="1023"/>
      <c r="BS28" s="1024"/>
      <c r="BT28" s="1028"/>
      <c r="BU28" s="1029"/>
      <c r="BV28" s="1029"/>
      <c r="BW28" s="1029"/>
      <c r="BX28" s="1029"/>
      <c r="BY28" s="1029"/>
      <c r="BZ28" s="1029"/>
      <c r="CA28" s="1030"/>
      <c r="CB28" s="1031"/>
      <c r="CC28" s="1036"/>
      <c r="CD28" s="1023"/>
      <c r="CE28" s="1023"/>
      <c r="CF28" s="1024"/>
      <c r="CG28" s="1028"/>
      <c r="CH28" s="1029"/>
      <c r="CI28" s="1029"/>
      <c r="CJ28" s="1029"/>
      <c r="CK28" s="1029"/>
      <c r="CL28" s="1029"/>
      <c r="CM28" s="1029"/>
      <c r="CN28" s="1029"/>
      <c r="CO28" s="1038"/>
      <c r="CP28" s="1040">
        <f t="shared" ref="CP28" si="1">SUM(BP28+CC28)</f>
        <v>0</v>
      </c>
      <c r="CQ28" s="1041"/>
      <c r="CR28" s="1041"/>
      <c r="CS28" s="1042"/>
      <c r="CT28" s="1040">
        <f t="shared" ref="CT28" si="2">SUM(BT28+CG28)</f>
        <v>0</v>
      </c>
      <c r="CU28" s="1041"/>
      <c r="CV28" s="1041"/>
      <c r="CW28" s="1041"/>
      <c r="CX28" s="1041"/>
      <c r="CY28" s="1041"/>
      <c r="CZ28" s="1041"/>
      <c r="DA28" s="1046"/>
      <c r="DB28" s="1047"/>
      <c r="DC28" s="611"/>
      <c r="DD28" s="611"/>
      <c r="DE28" s="611"/>
      <c r="DF28" s="611"/>
      <c r="DG28" s="611"/>
      <c r="DH28" s="287"/>
      <c r="DI28" s="287"/>
      <c r="DJ28" s="287"/>
      <c r="DK28" s="287"/>
      <c r="DL28" s="287"/>
      <c r="DM28" s="287"/>
      <c r="DN28" s="287"/>
      <c r="DO28" s="287"/>
      <c r="DP28" s="287"/>
      <c r="DQ28" s="287"/>
      <c r="DR28" s="287"/>
      <c r="DS28" s="287"/>
      <c r="DT28" s="287"/>
      <c r="DU28" s="287"/>
      <c r="DV28" s="287"/>
      <c r="DW28" s="287"/>
      <c r="DX28" s="287"/>
      <c r="DY28" s="287"/>
      <c r="DZ28" s="287"/>
      <c r="EA28" s="287"/>
      <c r="EB28" s="287"/>
      <c r="EC28" s="287"/>
    </row>
    <row r="29" spans="2:133" ht="10.5" customHeight="1">
      <c r="B29" s="1051"/>
      <c r="C29" s="1019"/>
      <c r="D29" s="1019"/>
      <c r="E29" s="1019"/>
      <c r="F29" s="1016"/>
      <c r="G29" s="1016"/>
      <c r="H29" s="1016"/>
      <c r="I29" s="1019"/>
      <c r="J29" s="1019"/>
      <c r="K29" s="1016"/>
      <c r="L29" s="1016"/>
      <c r="M29" s="1016"/>
      <c r="N29" s="1019"/>
      <c r="O29" s="1021"/>
      <c r="P29" s="1025"/>
      <c r="Q29" s="1026"/>
      <c r="R29" s="1026"/>
      <c r="S29" s="1027"/>
      <c r="T29" s="1032"/>
      <c r="U29" s="1033"/>
      <c r="V29" s="1033"/>
      <c r="W29" s="1033"/>
      <c r="X29" s="1033"/>
      <c r="Y29" s="1033"/>
      <c r="Z29" s="1033"/>
      <c r="AA29" s="1034"/>
      <c r="AB29" s="1035"/>
      <c r="AC29" s="1037"/>
      <c r="AD29" s="1026"/>
      <c r="AE29" s="1026"/>
      <c r="AF29" s="1027"/>
      <c r="AG29" s="1032"/>
      <c r="AH29" s="1033"/>
      <c r="AI29" s="1033"/>
      <c r="AJ29" s="1033"/>
      <c r="AK29" s="1033"/>
      <c r="AL29" s="1033"/>
      <c r="AM29" s="1033"/>
      <c r="AN29" s="1033"/>
      <c r="AO29" s="1039"/>
      <c r="AP29" s="1037"/>
      <c r="AQ29" s="1026"/>
      <c r="AR29" s="1026"/>
      <c r="AS29" s="1027"/>
      <c r="AT29" s="1032"/>
      <c r="AU29" s="1033"/>
      <c r="AV29" s="1033"/>
      <c r="AW29" s="1033"/>
      <c r="AX29" s="1033"/>
      <c r="AY29" s="1033"/>
      <c r="AZ29" s="1033"/>
      <c r="BA29" s="1034"/>
      <c r="BB29" s="1035"/>
      <c r="BC29" s="1055"/>
      <c r="BD29" s="1056"/>
      <c r="BE29" s="1056"/>
      <c r="BF29" s="1057"/>
      <c r="BG29" s="1043"/>
      <c r="BH29" s="1044"/>
      <c r="BI29" s="1044"/>
      <c r="BJ29" s="1044"/>
      <c r="BK29" s="1044"/>
      <c r="BL29" s="1044"/>
      <c r="BM29" s="1044"/>
      <c r="BN29" s="1048"/>
      <c r="BO29" s="1048"/>
      <c r="BP29" s="1059"/>
      <c r="BQ29" s="1026"/>
      <c r="BR29" s="1026"/>
      <c r="BS29" s="1027"/>
      <c r="BT29" s="1032"/>
      <c r="BU29" s="1033"/>
      <c r="BV29" s="1033"/>
      <c r="BW29" s="1033"/>
      <c r="BX29" s="1033"/>
      <c r="BY29" s="1033"/>
      <c r="BZ29" s="1033"/>
      <c r="CA29" s="1034"/>
      <c r="CB29" s="1035"/>
      <c r="CC29" s="1037"/>
      <c r="CD29" s="1026"/>
      <c r="CE29" s="1026"/>
      <c r="CF29" s="1027"/>
      <c r="CG29" s="1032"/>
      <c r="CH29" s="1033"/>
      <c r="CI29" s="1033"/>
      <c r="CJ29" s="1033"/>
      <c r="CK29" s="1033"/>
      <c r="CL29" s="1033"/>
      <c r="CM29" s="1033"/>
      <c r="CN29" s="1033"/>
      <c r="CO29" s="1039"/>
      <c r="CP29" s="1043"/>
      <c r="CQ29" s="1044"/>
      <c r="CR29" s="1044"/>
      <c r="CS29" s="1045"/>
      <c r="CT29" s="1043"/>
      <c r="CU29" s="1044"/>
      <c r="CV29" s="1044"/>
      <c r="CW29" s="1044"/>
      <c r="CX29" s="1044"/>
      <c r="CY29" s="1044"/>
      <c r="CZ29" s="1044"/>
      <c r="DA29" s="1048"/>
      <c r="DB29" s="1049"/>
      <c r="DC29" s="611"/>
      <c r="DD29" s="611"/>
      <c r="DE29" s="611"/>
      <c r="DF29" s="611"/>
      <c r="DG29" s="611"/>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row>
    <row r="30" spans="2:133" ht="10.5" customHeight="1">
      <c r="B30" s="1050"/>
      <c r="C30" s="1018"/>
      <c r="D30" s="1018"/>
      <c r="E30" s="1018"/>
      <c r="F30" s="1014"/>
      <c r="G30" s="1015"/>
      <c r="H30" s="1015"/>
      <c r="I30" s="1017"/>
      <c r="J30" s="1018"/>
      <c r="K30" s="1014">
        <v>6</v>
      </c>
      <c r="L30" s="1015"/>
      <c r="M30" s="1015"/>
      <c r="N30" s="1017" t="s">
        <v>50</v>
      </c>
      <c r="O30" s="1020"/>
      <c r="P30" s="1022"/>
      <c r="Q30" s="1023"/>
      <c r="R30" s="1023"/>
      <c r="S30" s="1024"/>
      <c r="T30" s="1028"/>
      <c r="U30" s="1029"/>
      <c r="V30" s="1029"/>
      <c r="W30" s="1029"/>
      <c r="X30" s="1029"/>
      <c r="Y30" s="1029"/>
      <c r="Z30" s="1029"/>
      <c r="AA30" s="1030"/>
      <c r="AB30" s="1031"/>
      <c r="AC30" s="1036"/>
      <c r="AD30" s="1023"/>
      <c r="AE30" s="1023"/>
      <c r="AF30" s="1024"/>
      <c r="AG30" s="1028"/>
      <c r="AH30" s="1029"/>
      <c r="AI30" s="1029"/>
      <c r="AJ30" s="1029"/>
      <c r="AK30" s="1029"/>
      <c r="AL30" s="1029"/>
      <c r="AM30" s="1029"/>
      <c r="AN30" s="1029"/>
      <c r="AO30" s="1038"/>
      <c r="AP30" s="1036"/>
      <c r="AQ30" s="1023"/>
      <c r="AR30" s="1023"/>
      <c r="AS30" s="1024"/>
      <c r="AT30" s="1028"/>
      <c r="AU30" s="1029"/>
      <c r="AV30" s="1029"/>
      <c r="AW30" s="1029"/>
      <c r="AX30" s="1029"/>
      <c r="AY30" s="1029"/>
      <c r="AZ30" s="1029"/>
      <c r="BA30" s="1030"/>
      <c r="BB30" s="1031"/>
      <c r="BC30" s="1052">
        <f>SUM(P30+AC30+AP30)</f>
        <v>0</v>
      </c>
      <c r="BD30" s="1053"/>
      <c r="BE30" s="1053"/>
      <c r="BF30" s="1054"/>
      <c r="BG30" s="1040">
        <f t="shared" ref="BG30" si="3">SUM(T30+AG30+AT30)</f>
        <v>0</v>
      </c>
      <c r="BH30" s="1041"/>
      <c r="BI30" s="1041"/>
      <c r="BJ30" s="1041"/>
      <c r="BK30" s="1041"/>
      <c r="BL30" s="1041"/>
      <c r="BM30" s="1041"/>
      <c r="BN30" s="1046"/>
      <c r="BO30" s="1046"/>
      <c r="BP30" s="1058"/>
      <c r="BQ30" s="1023"/>
      <c r="BR30" s="1023"/>
      <c r="BS30" s="1024"/>
      <c r="BT30" s="1028"/>
      <c r="BU30" s="1029"/>
      <c r="BV30" s="1029"/>
      <c r="BW30" s="1029"/>
      <c r="BX30" s="1029"/>
      <c r="BY30" s="1029"/>
      <c r="BZ30" s="1029"/>
      <c r="CA30" s="1030"/>
      <c r="CB30" s="1031"/>
      <c r="CC30" s="1036"/>
      <c r="CD30" s="1023"/>
      <c r="CE30" s="1023"/>
      <c r="CF30" s="1024"/>
      <c r="CG30" s="1028"/>
      <c r="CH30" s="1029"/>
      <c r="CI30" s="1029"/>
      <c r="CJ30" s="1029"/>
      <c r="CK30" s="1029"/>
      <c r="CL30" s="1029"/>
      <c r="CM30" s="1029"/>
      <c r="CN30" s="1029"/>
      <c r="CO30" s="1038"/>
      <c r="CP30" s="1040">
        <f t="shared" ref="CP30" si="4">SUM(BP30+CC30)</f>
        <v>0</v>
      </c>
      <c r="CQ30" s="1041"/>
      <c r="CR30" s="1041"/>
      <c r="CS30" s="1042"/>
      <c r="CT30" s="1040">
        <f t="shared" ref="CT30" si="5">SUM(BT30+CG30)</f>
        <v>0</v>
      </c>
      <c r="CU30" s="1041"/>
      <c r="CV30" s="1041"/>
      <c r="CW30" s="1041"/>
      <c r="CX30" s="1041"/>
      <c r="CY30" s="1041"/>
      <c r="CZ30" s="1041"/>
      <c r="DA30" s="1046"/>
      <c r="DB30" s="1047"/>
      <c r="DC30" s="611"/>
      <c r="DD30" s="611"/>
      <c r="DE30" s="611"/>
      <c r="DF30" s="611"/>
      <c r="DG30" s="611"/>
      <c r="DH30" s="287"/>
      <c r="DI30" s="287"/>
      <c r="DJ30" s="287"/>
      <c r="DK30" s="287"/>
      <c r="DL30" s="287"/>
      <c r="DM30" s="287"/>
      <c r="DN30" s="287"/>
      <c r="DO30" s="287"/>
      <c r="DP30" s="287"/>
      <c r="DQ30" s="287"/>
      <c r="DR30" s="287"/>
      <c r="DS30" s="287"/>
      <c r="DT30" s="287"/>
      <c r="DU30" s="287"/>
      <c r="DV30" s="287"/>
      <c r="DW30" s="287"/>
      <c r="DX30" s="287"/>
      <c r="DY30" s="287"/>
      <c r="DZ30" s="287"/>
      <c r="EA30" s="287"/>
      <c r="EB30" s="287"/>
      <c r="EC30" s="287"/>
    </row>
    <row r="31" spans="2:133" ht="10.5" customHeight="1">
      <c r="B31" s="1051"/>
      <c r="C31" s="1019"/>
      <c r="D31" s="1019"/>
      <c r="E31" s="1019"/>
      <c r="F31" s="1016"/>
      <c r="G31" s="1016"/>
      <c r="H31" s="1016"/>
      <c r="I31" s="1019"/>
      <c r="J31" s="1019"/>
      <c r="K31" s="1016"/>
      <c r="L31" s="1016"/>
      <c r="M31" s="1016"/>
      <c r="N31" s="1019"/>
      <c r="O31" s="1021"/>
      <c r="P31" s="1025"/>
      <c r="Q31" s="1026"/>
      <c r="R31" s="1026"/>
      <c r="S31" s="1027"/>
      <c r="T31" s="1032"/>
      <c r="U31" s="1033"/>
      <c r="V31" s="1033"/>
      <c r="W31" s="1033"/>
      <c r="X31" s="1033"/>
      <c r="Y31" s="1033"/>
      <c r="Z31" s="1033"/>
      <c r="AA31" s="1034"/>
      <c r="AB31" s="1035"/>
      <c r="AC31" s="1037"/>
      <c r="AD31" s="1026"/>
      <c r="AE31" s="1026"/>
      <c r="AF31" s="1027"/>
      <c r="AG31" s="1032"/>
      <c r="AH31" s="1033"/>
      <c r="AI31" s="1033"/>
      <c r="AJ31" s="1033"/>
      <c r="AK31" s="1033"/>
      <c r="AL31" s="1033"/>
      <c r="AM31" s="1033"/>
      <c r="AN31" s="1033"/>
      <c r="AO31" s="1039"/>
      <c r="AP31" s="1037"/>
      <c r="AQ31" s="1026"/>
      <c r="AR31" s="1026"/>
      <c r="AS31" s="1027"/>
      <c r="AT31" s="1032"/>
      <c r="AU31" s="1033"/>
      <c r="AV31" s="1033"/>
      <c r="AW31" s="1033"/>
      <c r="AX31" s="1033"/>
      <c r="AY31" s="1033"/>
      <c r="AZ31" s="1033"/>
      <c r="BA31" s="1034"/>
      <c r="BB31" s="1035"/>
      <c r="BC31" s="1055"/>
      <c r="BD31" s="1056"/>
      <c r="BE31" s="1056"/>
      <c r="BF31" s="1057"/>
      <c r="BG31" s="1043"/>
      <c r="BH31" s="1044"/>
      <c r="BI31" s="1044"/>
      <c r="BJ31" s="1044"/>
      <c r="BK31" s="1044"/>
      <c r="BL31" s="1044"/>
      <c r="BM31" s="1044"/>
      <c r="BN31" s="1048"/>
      <c r="BO31" s="1048"/>
      <c r="BP31" s="1059"/>
      <c r="BQ31" s="1026"/>
      <c r="BR31" s="1026"/>
      <c r="BS31" s="1027"/>
      <c r="BT31" s="1032"/>
      <c r="BU31" s="1033"/>
      <c r="BV31" s="1033"/>
      <c r="BW31" s="1033"/>
      <c r="BX31" s="1033"/>
      <c r="BY31" s="1033"/>
      <c r="BZ31" s="1033"/>
      <c r="CA31" s="1034"/>
      <c r="CB31" s="1035"/>
      <c r="CC31" s="1037"/>
      <c r="CD31" s="1026"/>
      <c r="CE31" s="1026"/>
      <c r="CF31" s="1027"/>
      <c r="CG31" s="1032"/>
      <c r="CH31" s="1033"/>
      <c r="CI31" s="1033"/>
      <c r="CJ31" s="1033"/>
      <c r="CK31" s="1033"/>
      <c r="CL31" s="1033"/>
      <c r="CM31" s="1033"/>
      <c r="CN31" s="1033"/>
      <c r="CO31" s="1039"/>
      <c r="CP31" s="1043"/>
      <c r="CQ31" s="1044"/>
      <c r="CR31" s="1044"/>
      <c r="CS31" s="1045"/>
      <c r="CT31" s="1043"/>
      <c r="CU31" s="1044"/>
      <c r="CV31" s="1044"/>
      <c r="CW31" s="1044"/>
      <c r="CX31" s="1044"/>
      <c r="CY31" s="1044"/>
      <c r="CZ31" s="1044"/>
      <c r="DA31" s="1048"/>
      <c r="DB31" s="1049"/>
      <c r="DC31" s="611"/>
      <c r="DD31" s="611"/>
      <c r="DE31" s="611"/>
      <c r="DF31" s="611"/>
      <c r="DG31" s="611"/>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row>
    <row r="32" spans="2:133" ht="10.5" customHeight="1">
      <c r="B32" s="1050"/>
      <c r="C32" s="1018"/>
      <c r="D32" s="1018"/>
      <c r="E32" s="1018"/>
      <c r="F32" s="1014"/>
      <c r="G32" s="1015"/>
      <c r="H32" s="1015"/>
      <c r="I32" s="1017"/>
      <c r="J32" s="1018"/>
      <c r="K32" s="1014">
        <v>7</v>
      </c>
      <c r="L32" s="1015"/>
      <c r="M32" s="1015"/>
      <c r="N32" s="1017" t="s">
        <v>50</v>
      </c>
      <c r="O32" s="1020"/>
      <c r="P32" s="1022"/>
      <c r="Q32" s="1023"/>
      <c r="R32" s="1023"/>
      <c r="S32" s="1024"/>
      <c r="T32" s="1028"/>
      <c r="U32" s="1029"/>
      <c r="V32" s="1029"/>
      <c r="W32" s="1029"/>
      <c r="X32" s="1029"/>
      <c r="Y32" s="1029"/>
      <c r="Z32" s="1029"/>
      <c r="AA32" s="1030"/>
      <c r="AB32" s="1031"/>
      <c r="AC32" s="1036"/>
      <c r="AD32" s="1023"/>
      <c r="AE32" s="1023"/>
      <c r="AF32" s="1024"/>
      <c r="AG32" s="1028"/>
      <c r="AH32" s="1029"/>
      <c r="AI32" s="1029"/>
      <c r="AJ32" s="1029"/>
      <c r="AK32" s="1029"/>
      <c r="AL32" s="1029"/>
      <c r="AM32" s="1029"/>
      <c r="AN32" s="1029"/>
      <c r="AO32" s="1038"/>
      <c r="AP32" s="1036"/>
      <c r="AQ32" s="1023"/>
      <c r="AR32" s="1023"/>
      <c r="AS32" s="1024"/>
      <c r="AT32" s="1028"/>
      <c r="AU32" s="1029"/>
      <c r="AV32" s="1029"/>
      <c r="AW32" s="1029"/>
      <c r="AX32" s="1029"/>
      <c r="AY32" s="1029"/>
      <c r="AZ32" s="1029"/>
      <c r="BA32" s="1030"/>
      <c r="BB32" s="1031"/>
      <c r="BC32" s="1052">
        <f>SUM(P32+AC32+AP32)</f>
        <v>0</v>
      </c>
      <c r="BD32" s="1053"/>
      <c r="BE32" s="1053"/>
      <c r="BF32" s="1054"/>
      <c r="BG32" s="1040">
        <f t="shared" ref="BG32" si="6">SUM(T32+AG32+AT32)</f>
        <v>0</v>
      </c>
      <c r="BH32" s="1041"/>
      <c r="BI32" s="1041"/>
      <c r="BJ32" s="1041"/>
      <c r="BK32" s="1041"/>
      <c r="BL32" s="1041"/>
      <c r="BM32" s="1041"/>
      <c r="BN32" s="1046"/>
      <c r="BO32" s="1046"/>
      <c r="BP32" s="1058"/>
      <c r="BQ32" s="1023"/>
      <c r="BR32" s="1023"/>
      <c r="BS32" s="1024"/>
      <c r="BT32" s="1028"/>
      <c r="BU32" s="1029"/>
      <c r="BV32" s="1029"/>
      <c r="BW32" s="1029"/>
      <c r="BX32" s="1029"/>
      <c r="BY32" s="1029"/>
      <c r="BZ32" s="1029"/>
      <c r="CA32" s="1030"/>
      <c r="CB32" s="1031"/>
      <c r="CC32" s="1036"/>
      <c r="CD32" s="1023"/>
      <c r="CE32" s="1023"/>
      <c r="CF32" s="1024"/>
      <c r="CG32" s="1028"/>
      <c r="CH32" s="1029"/>
      <c r="CI32" s="1029"/>
      <c r="CJ32" s="1029"/>
      <c r="CK32" s="1029"/>
      <c r="CL32" s="1029"/>
      <c r="CM32" s="1029"/>
      <c r="CN32" s="1029"/>
      <c r="CO32" s="1038"/>
      <c r="CP32" s="1040">
        <f t="shared" ref="CP32" si="7">SUM(BP32+CC32)</f>
        <v>0</v>
      </c>
      <c r="CQ32" s="1041"/>
      <c r="CR32" s="1041"/>
      <c r="CS32" s="1042"/>
      <c r="CT32" s="1040">
        <f t="shared" ref="CT32" si="8">SUM(BT32+CG32)</f>
        <v>0</v>
      </c>
      <c r="CU32" s="1041"/>
      <c r="CV32" s="1041"/>
      <c r="CW32" s="1041"/>
      <c r="CX32" s="1041"/>
      <c r="CY32" s="1041"/>
      <c r="CZ32" s="1041"/>
      <c r="DA32" s="1046"/>
      <c r="DB32" s="1047"/>
      <c r="DC32" s="611"/>
      <c r="DD32" s="611"/>
      <c r="DE32" s="611"/>
      <c r="DF32" s="611"/>
      <c r="DG32" s="611"/>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row>
    <row r="33" spans="2:133" ht="10.5" customHeight="1">
      <c r="B33" s="1051"/>
      <c r="C33" s="1019"/>
      <c r="D33" s="1019"/>
      <c r="E33" s="1019"/>
      <c r="F33" s="1016"/>
      <c r="G33" s="1016"/>
      <c r="H33" s="1016"/>
      <c r="I33" s="1019"/>
      <c r="J33" s="1019"/>
      <c r="K33" s="1016"/>
      <c r="L33" s="1016"/>
      <c r="M33" s="1016"/>
      <c r="N33" s="1019"/>
      <c r="O33" s="1021"/>
      <c r="P33" s="1025"/>
      <c r="Q33" s="1026"/>
      <c r="R33" s="1026"/>
      <c r="S33" s="1027"/>
      <c r="T33" s="1032"/>
      <c r="U33" s="1033"/>
      <c r="V33" s="1033"/>
      <c r="W33" s="1033"/>
      <c r="X33" s="1033"/>
      <c r="Y33" s="1033"/>
      <c r="Z33" s="1033"/>
      <c r="AA33" s="1034"/>
      <c r="AB33" s="1035"/>
      <c r="AC33" s="1037"/>
      <c r="AD33" s="1026"/>
      <c r="AE33" s="1026"/>
      <c r="AF33" s="1027"/>
      <c r="AG33" s="1032"/>
      <c r="AH33" s="1033"/>
      <c r="AI33" s="1033"/>
      <c r="AJ33" s="1033"/>
      <c r="AK33" s="1033"/>
      <c r="AL33" s="1033"/>
      <c r="AM33" s="1033"/>
      <c r="AN33" s="1033"/>
      <c r="AO33" s="1039"/>
      <c r="AP33" s="1037"/>
      <c r="AQ33" s="1026"/>
      <c r="AR33" s="1026"/>
      <c r="AS33" s="1027"/>
      <c r="AT33" s="1032"/>
      <c r="AU33" s="1033"/>
      <c r="AV33" s="1033"/>
      <c r="AW33" s="1033"/>
      <c r="AX33" s="1033"/>
      <c r="AY33" s="1033"/>
      <c r="AZ33" s="1033"/>
      <c r="BA33" s="1034"/>
      <c r="BB33" s="1035"/>
      <c r="BC33" s="1055"/>
      <c r="BD33" s="1056"/>
      <c r="BE33" s="1056"/>
      <c r="BF33" s="1057"/>
      <c r="BG33" s="1043"/>
      <c r="BH33" s="1044"/>
      <c r="BI33" s="1044"/>
      <c r="BJ33" s="1044"/>
      <c r="BK33" s="1044"/>
      <c r="BL33" s="1044"/>
      <c r="BM33" s="1044"/>
      <c r="BN33" s="1048"/>
      <c r="BO33" s="1048"/>
      <c r="BP33" s="1059"/>
      <c r="BQ33" s="1026"/>
      <c r="BR33" s="1026"/>
      <c r="BS33" s="1027"/>
      <c r="BT33" s="1032"/>
      <c r="BU33" s="1033"/>
      <c r="BV33" s="1033"/>
      <c r="BW33" s="1033"/>
      <c r="BX33" s="1033"/>
      <c r="BY33" s="1033"/>
      <c r="BZ33" s="1033"/>
      <c r="CA33" s="1034"/>
      <c r="CB33" s="1035"/>
      <c r="CC33" s="1037"/>
      <c r="CD33" s="1026"/>
      <c r="CE33" s="1026"/>
      <c r="CF33" s="1027"/>
      <c r="CG33" s="1032"/>
      <c r="CH33" s="1033"/>
      <c r="CI33" s="1033"/>
      <c r="CJ33" s="1033"/>
      <c r="CK33" s="1033"/>
      <c r="CL33" s="1033"/>
      <c r="CM33" s="1033"/>
      <c r="CN33" s="1033"/>
      <c r="CO33" s="1039"/>
      <c r="CP33" s="1043"/>
      <c r="CQ33" s="1044"/>
      <c r="CR33" s="1044"/>
      <c r="CS33" s="1045"/>
      <c r="CT33" s="1043"/>
      <c r="CU33" s="1044"/>
      <c r="CV33" s="1044"/>
      <c r="CW33" s="1044"/>
      <c r="CX33" s="1044"/>
      <c r="CY33" s="1044"/>
      <c r="CZ33" s="1044"/>
      <c r="DA33" s="1048"/>
      <c r="DB33" s="1049"/>
      <c r="DC33" s="611"/>
      <c r="DD33" s="611"/>
      <c r="DE33" s="611"/>
      <c r="DF33" s="611"/>
      <c r="DG33" s="611"/>
      <c r="DH33" s="287"/>
      <c r="DI33" s="287"/>
      <c r="DJ33" s="287"/>
      <c r="DK33" s="287"/>
      <c r="DL33" s="287"/>
      <c r="DM33" s="287"/>
      <c r="DN33" s="287"/>
      <c r="DO33" s="287"/>
      <c r="DP33" s="287"/>
      <c r="DQ33" s="287"/>
      <c r="DR33" s="287"/>
      <c r="DS33" s="287"/>
      <c r="DT33" s="287"/>
      <c r="DU33" s="287"/>
      <c r="DV33" s="287"/>
      <c r="DW33" s="287"/>
      <c r="DX33" s="287"/>
      <c r="DY33" s="287"/>
      <c r="DZ33" s="287"/>
      <c r="EA33" s="287"/>
      <c r="EB33" s="287"/>
      <c r="EC33" s="287"/>
    </row>
    <row r="34" spans="2:133" ht="10.5" customHeight="1">
      <c r="B34" s="1050"/>
      <c r="C34" s="1018"/>
      <c r="D34" s="1018"/>
      <c r="E34" s="1018"/>
      <c r="F34" s="1014"/>
      <c r="G34" s="1015"/>
      <c r="H34" s="1015"/>
      <c r="I34" s="1017"/>
      <c r="J34" s="1018"/>
      <c r="K34" s="1014">
        <v>8</v>
      </c>
      <c r="L34" s="1015"/>
      <c r="M34" s="1015"/>
      <c r="N34" s="1017" t="s">
        <v>50</v>
      </c>
      <c r="O34" s="1020"/>
      <c r="P34" s="1022"/>
      <c r="Q34" s="1023"/>
      <c r="R34" s="1023"/>
      <c r="S34" s="1024"/>
      <c r="T34" s="1028"/>
      <c r="U34" s="1029"/>
      <c r="V34" s="1029"/>
      <c r="W34" s="1029"/>
      <c r="X34" s="1029"/>
      <c r="Y34" s="1029"/>
      <c r="Z34" s="1029"/>
      <c r="AA34" s="1030"/>
      <c r="AB34" s="1031"/>
      <c r="AC34" s="1036"/>
      <c r="AD34" s="1023"/>
      <c r="AE34" s="1023"/>
      <c r="AF34" s="1024"/>
      <c r="AG34" s="1028"/>
      <c r="AH34" s="1029"/>
      <c r="AI34" s="1029"/>
      <c r="AJ34" s="1029"/>
      <c r="AK34" s="1029"/>
      <c r="AL34" s="1029"/>
      <c r="AM34" s="1029"/>
      <c r="AN34" s="1029"/>
      <c r="AO34" s="1038"/>
      <c r="AP34" s="1036"/>
      <c r="AQ34" s="1023"/>
      <c r="AR34" s="1023"/>
      <c r="AS34" s="1024"/>
      <c r="AT34" s="1028"/>
      <c r="AU34" s="1029"/>
      <c r="AV34" s="1029"/>
      <c r="AW34" s="1029"/>
      <c r="AX34" s="1029"/>
      <c r="AY34" s="1029"/>
      <c r="AZ34" s="1029"/>
      <c r="BA34" s="1030"/>
      <c r="BB34" s="1031"/>
      <c r="BC34" s="1052">
        <f>SUM(P34+AC34+AP34)</f>
        <v>0</v>
      </c>
      <c r="BD34" s="1053"/>
      <c r="BE34" s="1053"/>
      <c r="BF34" s="1054"/>
      <c r="BG34" s="1040">
        <f t="shared" ref="BG34" si="9">SUM(T34+AG34+AT34)</f>
        <v>0</v>
      </c>
      <c r="BH34" s="1041"/>
      <c r="BI34" s="1041"/>
      <c r="BJ34" s="1041"/>
      <c r="BK34" s="1041"/>
      <c r="BL34" s="1041"/>
      <c r="BM34" s="1041"/>
      <c r="BN34" s="1046"/>
      <c r="BO34" s="1046"/>
      <c r="BP34" s="1058"/>
      <c r="BQ34" s="1023"/>
      <c r="BR34" s="1023"/>
      <c r="BS34" s="1024"/>
      <c r="BT34" s="1028"/>
      <c r="BU34" s="1029"/>
      <c r="BV34" s="1029"/>
      <c r="BW34" s="1029"/>
      <c r="BX34" s="1029"/>
      <c r="BY34" s="1029"/>
      <c r="BZ34" s="1029"/>
      <c r="CA34" s="1030"/>
      <c r="CB34" s="1031"/>
      <c r="CC34" s="1036"/>
      <c r="CD34" s="1023"/>
      <c r="CE34" s="1023"/>
      <c r="CF34" s="1024"/>
      <c r="CG34" s="1028"/>
      <c r="CH34" s="1029"/>
      <c r="CI34" s="1029"/>
      <c r="CJ34" s="1029"/>
      <c r="CK34" s="1029"/>
      <c r="CL34" s="1029"/>
      <c r="CM34" s="1029"/>
      <c r="CN34" s="1029"/>
      <c r="CO34" s="1038"/>
      <c r="CP34" s="1040">
        <f t="shared" ref="CP34" si="10">SUM(BP34+CC34)</f>
        <v>0</v>
      </c>
      <c r="CQ34" s="1041"/>
      <c r="CR34" s="1041"/>
      <c r="CS34" s="1042"/>
      <c r="CT34" s="1040">
        <f t="shared" ref="CT34" si="11">SUM(BT34+CG34)</f>
        <v>0</v>
      </c>
      <c r="CU34" s="1041"/>
      <c r="CV34" s="1041"/>
      <c r="CW34" s="1041"/>
      <c r="CX34" s="1041"/>
      <c r="CY34" s="1041"/>
      <c r="CZ34" s="1041"/>
      <c r="DA34" s="1046"/>
      <c r="DB34" s="1047"/>
      <c r="DC34" s="611"/>
      <c r="DD34" s="611"/>
      <c r="DE34" s="611"/>
      <c r="DF34" s="611"/>
      <c r="DG34" s="611"/>
      <c r="DH34" s="287"/>
      <c r="DI34" s="287"/>
      <c r="DJ34" s="287"/>
      <c r="DK34" s="287"/>
      <c r="DL34" s="287"/>
      <c r="DM34" s="287"/>
      <c r="DN34" s="287"/>
      <c r="DO34" s="287"/>
      <c r="DP34" s="287"/>
      <c r="DQ34" s="287"/>
      <c r="DR34" s="287"/>
      <c r="DS34" s="287"/>
      <c r="DT34" s="287"/>
      <c r="DU34" s="287"/>
      <c r="DV34" s="287"/>
      <c r="DW34" s="287"/>
      <c r="DX34" s="287"/>
      <c r="DY34" s="287"/>
      <c r="DZ34" s="287"/>
      <c r="EA34" s="287"/>
      <c r="EB34" s="287"/>
      <c r="EC34" s="287"/>
    </row>
    <row r="35" spans="2:133" ht="10.5" customHeight="1">
      <c r="B35" s="1051"/>
      <c r="C35" s="1019"/>
      <c r="D35" s="1019"/>
      <c r="E35" s="1019"/>
      <c r="F35" s="1016"/>
      <c r="G35" s="1016"/>
      <c r="H35" s="1016"/>
      <c r="I35" s="1019"/>
      <c r="J35" s="1019"/>
      <c r="K35" s="1016"/>
      <c r="L35" s="1016"/>
      <c r="M35" s="1016"/>
      <c r="N35" s="1019"/>
      <c r="O35" s="1021"/>
      <c r="P35" s="1025"/>
      <c r="Q35" s="1026"/>
      <c r="R35" s="1026"/>
      <c r="S35" s="1027"/>
      <c r="T35" s="1032"/>
      <c r="U35" s="1033"/>
      <c r="V35" s="1033"/>
      <c r="W35" s="1033"/>
      <c r="X35" s="1033"/>
      <c r="Y35" s="1033"/>
      <c r="Z35" s="1033"/>
      <c r="AA35" s="1034"/>
      <c r="AB35" s="1035"/>
      <c r="AC35" s="1037"/>
      <c r="AD35" s="1026"/>
      <c r="AE35" s="1026"/>
      <c r="AF35" s="1027"/>
      <c r="AG35" s="1032"/>
      <c r="AH35" s="1033"/>
      <c r="AI35" s="1033"/>
      <c r="AJ35" s="1033"/>
      <c r="AK35" s="1033"/>
      <c r="AL35" s="1033"/>
      <c r="AM35" s="1033"/>
      <c r="AN35" s="1033"/>
      <c r="AO35" s="1039"/>
      <c r="AP35" s="1037"/>
      <c r="AQ35" s="1026"/>
      <c r="AR35" s="1026"/>
      <c r="AS35" s="1027"/>
      <c r="AT35" s="1032"/>
      <c r="AU35" s="1033"/>
      <c r="AV35" s="1033"/>
      <c r="AW35" s="1033"/>
      <c r="AX35" s="1033"/>
      <c r="AY35" s="1033"/>
      <c r="AZ35" s="1033"/>
      <c r="BA35" s="1034"/>
      <c r="BB35" s="1035"/>
      <c r="BC35" s="1055"/>
      <c r="BD35" s="1056"/>
      <c r="BE35" s="1056"/>
      <c r="BF35" s="1057"/>
      <c r="BG35" s="1043"/>
      <c r="BH35" s="1044"/>
      <c r="BI35" s="1044"/>
      <c r="BJ35" s="1044"/>
      <c r="BK35" s="1044"/>
      <c r="BL35" s="1044"/>
      <c r="BM35" s="1044"/>
      <c r="BN35" s="1048"/>
      <c r="BO35" s="1048"/>
      <c r="BP35" s="1059"/>
      <c r="BQ35" s="1026"/>
      <c r="BR35" s="1026"/>
      <c r="BS35" s="1027"/>
      <c r="BT35" s="1032"/>
      <c r="BU35" s="1033"/>
      <c r="BV35" s="1033"/>
      <c r="BW35" s="1033"/>
      <c r="BX35" s="1033"/>
      <c r="BY35" s="1033"/>
      <c r="BZ35" s="1033"/>
      <c r="CA35" s="1034"/>
      <c r="CB35" s="1035"/>
      <c r="CC35" s="1037"/>
      <c r="CD35" s="1026"/>
      <c r="CE35" s="1026"/>
      <c r="CF35" s="1027"/>
      <c r="CG35" s="1032"/>
      <c r="CH35" s="1033"/>
      <c r="CI35" s="1033"/>
      <c r="CJ35" s="1033"/>
      <c r="CK35" s="1033"/>
      <c r="CL35" s="1033"/>
      <c r="CM35" s="1033"/>
      <c r="CN35" s="1033"/>
      <c r="CO35" s="1039"/>
      <c r="CP35" s="1043"/>
      <c r="CQ35" s="1044"/>
      <c r="CR35" s="1044"/>
      <c r="CS35" s="1045"/>
      <c r="CT35" s="1043"/>
      <c r="CU35" s="1044"/>
      <c r="CV35" s="1044"/>
      <c r="CW35" s="1044"/>
      <c r="CX35" s="1044"/>
      <c r="CY35" s="1044"/>
      <c r="CZ35" s="1044"/>
      <c r="DA35" s="1048"/>
      <c r="DB35" s="1049"/>
      <c r="DC35" s="611"/>
      <c r="DD35" s="611"/>
      <c r="DE35" s="611"/>
      <c r="DF35" s="611"/>
      <c r="DG35" s="611"/>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row>
    <row r="36" spans="2:133" ht="10.5" customHeight="1">
      <c r="B36" s="1050"/>
      <c r="C36" s="1018"/>
      <c r="D36" s="1018"/>
      <c r="E36" s="1018"/>
      <c r="F36" s="1014"/>
      <c r="G36" s="1015"/>
      <c r="H36" s="1015"/>
      <c r="I36" s="1017"/>
      <c r="J36" s="1018"/>
      <c r="K36" s="1014">
        <v>9</v>
      </c>
      <c r="L36" s="1015"/>
      <c r="M36" s="1015"/>
      <c r="N36" s="1017" t="s">
        <v>50</v>
      </c>
      <c r="O36" s="1020"/>
      <c r="P36" s="1022"/>
      <c r="Q36" s="1023"/>
      <c r="R36" s="1023"/>
      <c r="S36" s="1024"/>
      <c r="T36" s="1028"/>
      <c r="U36" s="1029"/>
      <c r="V36" s="1029"/>
      <c r="W36" s="1029"/>
      <c r="X36" s="1029"/>
      <c r="Y36" s="1029"/>
      <c r="Z36" s="1029"/>
      <c r="AA36" s="1030"/>
      <c r="AB36" s="1031"/>
      <c r="AC36" s="1036"/>
      <c r="AD36" s="1023"/>
      <c r="AE36" s="1023"/>
      <c r="AF36" s="1024"/>
      <c r="AG36" s="1028"/>
      <c r="AH36" s="1029"/>
      <c r="AI36" s="1029"/>
      <c r="AJ36" s="1029"/>
      <c r="AK36" s="1029"/>
      <c r="AL36" s="1029"/>
      <c r="AM36" s="1029"/>
      <c r="AN36" s="1029"/>
      <c r="AO36" s="1038"/>
      <c r="AP36" s="1036"/>
      <c r="AQ36" s="1023"/>
      <c r="AR36" s="1023"/>
      <c r="AS36" s="1024"/>
      <c r="AT36" s="1028"/>
      <c r="AU36" s="1029"/>
      <c r="AV36" s="1029"/>
      <c r="AW36" s="1029"/>
      <c r="AX36" s="1029"/>
      <c r="AY36" s="1029"/>
      <c r="AZ36" s="1029"/>
      <c r="BA36" s="1030"/>
      <c r="BB36" s="1031"/>
      <c r="BC36" s="1052">
        <f>SUM(P36+AC36+AP36)</f>
        <v>0</v>
      </c>
      <c r="BD36" s="1053"/>
      <c r="BE36" s="1053"/>
      <c r="BF36" s="1054"/>
      <c r="BG36" s="1040">
        <f t="shared" ref="BG36" si="12">SUM(T36+AG36+AT36)</f>
        <v>0</v>
      </c>
      <c r="BH36" s="1041"/>
      <c r="BI36" s="1041"/>
      <c r="BJ36" s="1041"/>
      <c r="BK36" s="1041"/>
      <c r="BL36" s="1041"/>
      <c r="BM36" s="1041"/>
      <c r="BN36" s="1046"/>
      <c r="BO36" s="1046"/>
      <c r="BP36" s="1058"/>
      <c r="BQ36" s="1023"/>
      <c r="BR36" s="1023"/>
      <c r="BS36" s="1024"/>
      <c r="BT36" s="1028"/>
      <c r="BU36" s="1029"/>
      <c r="BV36" s="1029"/>
      <c r="BW36" s="1029"/>
      <c r="BX36" s="1029"/>
      <c r="BY36" s="1029"/>
      <c r="BZ36" s="1029"/>
      <c r="CA36" s="1030"/>
      <c r="CB36" s="1031"/>
      <c r="CC36" s="1036"/>
      <c r="CD36" s="1023"/>
      <c r="CE36" s="1023"/>
      <c r="CF36" s="1024"/>
      <c r="CG36" s="1028"/>
      <c r="CH36" s="1029"/>
      <c r="CI36" s="1029"/>
      <c r="CJ36" s="1029"/>
      <c r="CK36" s="1029"/>
      <c r="CL36" s="1029"/>
      <c r="CM36" s="1029"/>
      <c r="CN36" s="1029"/>
      <c r="CO36" s="1038"/>
      <c r="CP36" s="1040">
        <f>SUM(BP36+CC36)</f>
        <v>0</v>
      </c>
      <c r="CQ36" s="1041"/>
      <c r="CR36" s="1041"/>
      <c r="CS36" s="1042"/>
      <c r="CT36" s="1040">
        <f t="shared" ref="CT36" si="13">SUM(BT36+CG36)</f>
        <v>0</v>
      </c>
      <c r="CU36" s="1041"/>
      <c r="CV36" s="1041"/>
      <c r="CW36" s="1041"/>
      <c r="CX36" s="1041"/>
      <c r="CY36" s="1041"/>
      <c r="CZ36" s="1041"/>
      <c r="DA36" s="1046"/>
      <c r="DB36" s="1047"/>
      <c r="DC36" s="611"/>
      <c r="DD36" s="611"/>
      <c r="DE36" s="611"/>
      <c r="DF36" s="611"/>
      <c r="DG36" s="611"/>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row>
    <row r="37" spans="2:133" ht="10.5" customHeight="1">
      <c r="B37" s="1068"/>
      <c r="C37" s="1069"/>
      <c r="D37" s="1069"/>
      <c r="E37" s="1069"/>
      <c r="F37" s="1070"/>
      <c r="G37" s="1070"/>
      <c r="H37" s="1070"/>
      <c r="I37" s="1069"/>
      <c r="J37" s="1069"/>
      <c r="K37" s="1070"/>
      <c r="L37" s="1070"/>
      <c r="M37" s="1070"/>
      <c r="N37" s="1069"/>
      <c r="O37" s="1071"/>
      <c r="P37" s="1072"/>
      <c r="Q37" s="1065"/>
      <c r="R37" s="1065"/>
      <c r="S37" s="1066"/>
      <c r="T37" s="1060"/>
      <c r="U37" s="1061"/>
      <c r="V37" s="1061"/>
      <c r="W37" s="1061"/>
      <c r="X37" s="1061"/>
      <c r="Y37" s="1061"/>
      <c r="Z37" s="1061"/>
      <c r="AA37" s="1062"/>
      <c r="AB37" s="1063"/>
      <c r="AC37" s="1064"/>
      <c r="AD37" s="1065"/>
      <c r="AE37" s="1065"/>
      <c r="AF37" s="1066"/>
      <c r="AG37" s="1060"/>
      <c r="AH37" s="1061"/>
      <c r="AI37" s="1061"/>
      <c r="AJ37" s="1061"/>
      <c r="AK37" s="1061"/>
      <c r="AL37" s="1061"/>
      <c r="AM37" s="1061"/>
      <c r="AN37" s="1061"/>
      <c r="AO37" s="1067"/>
      <c r="AP37" s="1064"/>
      <c r="AQ37" s="1065"/>
      <c r="AR37" s="1065"/>
      <c r="AS37" s="1066"/>
      <c r="AT37" s="1060"/>
      <c r="AU37" s="1061"/>
      <c r="AV37" s="1061"/>
      <c r="AW37" s="1061"/>
      <c r="AX37" s="1061"/>
      <c r="AY37" s="1061"/>
      <c r="AZ37" s="1061"/>
      <c r="BA37" s="1062"/>
      <c r="BB37" s="1063"/>
      <c r="BC37" s="1055"/>
      <c r="BD37" s="1056"/>
      <c r="BE37" s="1056"/>
      <c r="BF37" s="1057"/>
      <c r="BG37" s="1043"/>
      <c r="BH37" s="1044"/>
      <c r="BI37" s="1044"/>
      <c r="BJ37" s="1044"/>
      <c r="BK37" s="1044"/>
      <c r="BL37" s="1044"/>
      <c r="BM37" s="1044"/>
      <c r="BN37" s="1048"/>
      <c r="BO37" s="1048"/>
      <c r="BP37" s="1073"/>
      <c r="BQ37" s="1065"/>
      <c r="BR37" s="1065"/>
      <c r="BS37" s="1066"/>
      <c r="BT37" s="1060"/>
      <c r="BU37" s="1061"/>
      <c r="BV37" s="1061"/>
      <c r="BW37" s="1061"/>
      <c r="BX37" s="1061"/>
      <c r="BY37" s="1061"/>
      <c r="BZ37" s="1061"/>
      <c r="CA37" s="1062"/>
      <c r="CB37" s="1063"/>
      <c r="CC37" s="1064"/>
      <c r="CD37" s="1065"/>
      <c r="CE37" s="1065"/>
      <c r="CF37" s="1066"/>
      <c r="CG37" s="1060"/>
      <c r="CH37" s="1061"/>
      <c r="CI37" s="1061"/>
      <c r="CJ37" s="1061"/>
      <c r="CK37" s="1061"/>
      <c r="CL37" s="1061"/>
      <c r="CM37" s="1061"/>
      <c r="CN37" s="1061"/>
      <c r="CO37" s="1067"/>
      <c r="CP37" s="1043"/>
      <c r="CQ37" s="1044"/>
      <c r="CR37" s="1044"/>
      <c r="CS37" s="1045"/>
      <c r="CT37" s="1043"/>
      <c r="CU37" s="1044"/>
      <c r="CV37" s="1044"/>
      <c r="CW37" s="1044"/>
      <c r="CX37" s="1044"/>
      <c r="CY37" s="1044"/>
      <c r="CZ37" s="1044"/>
      <c r="DA37" s="1048"/>
      <c r="DB37" s="1049"/>
      <c r="DC37" s="611"/>
      <c r="DD37" s="611"/>
      <c r="DE37" s="611"/>
      <c r="DF37" s="611"/>
      <c r="DG37" s="611"/>
      <c r="DH37" s="287"/>
      <c r="DI37" s="287"/>
      <c r="DJ37" s="287"/>
      <c r="DK37" s="287"/>
      <c r="DL37" s="287"/>
      <c r="DM37" s="287"/>
      <c r="DN37" s="287"/>
      <c r="DO37" s="287"/>
      <c r="DP37" s="287"/>
      <c r="DQ37" s="287"/>
      <c r="DR37" s="287"/>
      <c r="DS37" s="287"/>
      <c r="DT37" s="287"/>
      <c r="DU37" s="287"/>
      <c r="DV37" s="287"/>
      <c r="DW37" s="287"/>
      <c r="DX37" s="287"/>
      <c r="DY37" s="287"/>
      <c r="DZ37" s="287"/>
      <c r="EA37" s="287"/>
      <c r="EB37" s="287"/>
      <c r="EC37" s="287"/>
    </row>
    <row r="38" spans="2:133" ht="10.5" customHeight="1">
      <c r="B38" s="1010" t="s">
        <v>272</v>
      </c>
      <c r="C38" s="1011"/>
      <c r="D38" s="1011"/>
      <c r="E38" s="1011"/>
      <c r="F38" s="1074"/>
      <c r="G38" s="1075"/>
      <c r="H38" s="1075"/>
      <c r="I38" s="1017" t="s">
        <v>27</v>
      </c>
      <c r="J38" s="1018"/>
      <c r="K38" s="1074"/>
      <c r="L38" s="1075"/>
      <c r="M38" s="1075"/>
      <c r="N38" s="1017" t="s">
        <v>50</v>
      </c>
      <c r="O38" s="1020"/>
      <c r="P38" s="1077"/>
      <c r="Q38" s="857"/>
      <c r="R38" s="857"/>
      <c r="S38" s="1078"/>
      <c r="T38" s="1028"/>
      <c r="U38" s="1029"/>
      <c r="V38" s="1029"/>
      <c r="W38" s="1029"/>
      <c r="X38" s="1029"/>
      <c r="Y38" s="1029"/>
      <c r="Z38" s="1029"/>
      <c r="AA38" s="1030"/>
      <c r="AB38" s="1031"/>
      <c r="AC38" s="1080"/>
      <c r="AD38" s="857"/>
      <c r="AE38" s="857"/>
      <c r="AF38" s="1078"/>
      <c r="AG38" s="1028"/>
      <c r="AH38" s="1029"/>
      <c r="AI38" s="1029"/>
      <c r="AJ38" s="1029"/>
      <c r="AK38" s="1029"/>
      <c r="AL38" s="1029"/>
      <c r="AM38" s="1029"/>
      <c r="AN38" s="1029"/>
      <c r="AO38" s="1038"/>
      <c r="AP38" s="1080"/>
      <c r="AQ38" s="857"/>
      <c r="AR38" s="857"/>
      <c r="AS38" s="1078"/>
      <c r="AT38" s="1028"/>
      <c r="AU38" s="1029"/>
      <c r="AV38" s="1029"/>
      <c r="AW38" s="1029"/>
      <c r="AX38" s="1029"/>
      <c r="AY38" s="1029"/>
      <c r="AZ38" s="1029"/>
      <c r="BA38" s="1030"/>
      <c r="BB38" s="1031"/>
      <c r="BC38" s="1080"/>
      <c r="BD38" s="857"/>
      <c r="BE38" s="857"/>
      <c r="BF38" s="1078"/>
      <c r="BG38" s="1040">
        <f t="shared" ref="BG38" si="14">SUM(T38+AG38+AT38)</f>
        <v>0</v>
      </c>
      <c r="BH38" s="1041"/>
      <c r="BI38" s="1041"/>
      <c r="BJ38" s="1041"/>
      <c r="BK38" s="1041"/>
      <c r="BL38" s="1041"/>
      <c r="BM38" s="1041"/>
      <c r="BN38" s="1046"/>
      <c r="BO38" s="1046"/>
      <c r="BP38" s="1082"/>
      <c r="BQ38" s="958"/>
      <c r="BR38" s="958"/>
      <c r="BS38" s="958"/>
      <c r="BT38" s="1028"/>
      <c r="BU38" s="1029"/>
      <c r="BV38" s="1029"/>
      <c r="BW38" s="1029"/>
      <c r="BX38" s="1029"/>
      <c r="BY38" s="1029"/>
      <c r="BZ38" s="1029"/>
      <c r="CA38" s="1030"/>
      <c r="CB38" s="1031"/>
      <c r="CC38" s="958"/>
      <c r="CD38" s="958"/>
      <c r="CE38" s="958"/>
      <c r="CF38" s="958"/>
      <c r="CG38" s="1028"/>
      <c r="CH38" s="1029"/>
      <c r="CI38" s="1029"/>
      <c r="CJ38" s="1029"/>
      <c r="CK38" s="1029"/>
      <c r="CL38" s="1029"/>
      <c r="CM38" s="1029"/>
      <c r="CN38" s="1030"/>
      <c r="CO38" s="1031"/>
      <c r="CP38" s="958"/>
      <c r="CQ38" s="958"/>
      <c r="CR38" s="958"/>
      <c r="CS38" s="958"/>
      <c r="CT38" s="1040">
        <f t="shared" ref="CT38" si="15">SUM(BT38+CG38)</f>
        <v>0</v>
      </c>
      <c r="CU38" s="1041"/>
      <c r="CV38" s="1041"/>
      <c r="CW38" s="1041"/>
      <c r="CX38" s="1041"/>
      <c r="CY38" s="1041"/>
      <c r="CZ38" s="1041"/>
      <c r="DA38" s="1046"/>
      <c r="DB38" s="1047"/>
      <c r="DC38" s="611"/>
      <c r="DD38" s="611"/>
      <c r="DE38" s="611"/>
      <c r="DF38" s="611"/>
      <c r="DG38" s="611"/>
      <c r="DH38" s="287"/>
      <c r="DI38" s="287"/>
      <c r="DJ38" s="287"/>
      <c r="DK38" s="287"/>
      <c r="DL38" s="287"/>
      <c r="DM38" s="287"/>
      <c r="DN38" s="287"/>
      <c r="DO38" s="287"/>
      <c r="DP38" s="287"/>
      <c r="DQ38" s="287"/>
      <c r="DR38" s="287"/>
      <c r="DS38" s="287"/>
      <c r="DT38" s="287"/>
      <c r="DU38" s="287"/>
      <c r="DV38" s="287"/>
      <c r="DW38" s="287"/>
      <c r="DX38" s="287"/>
      <c r="DY38" s="287"/>
      <c r="DZ38" s="287"/>
      <c r="EA38" s="287"/>
      <c r="EB38" s="287"/>
      <c r="EC38" s="287"/>
    </row>
    <row r="39" spans="2:133" ht="10.5" customHeight="1">
      <c r="B39" s="1012"/>
      <c r="C39" s="1013"/>
      <c r="D39" s="1013"/>
      <c r="E39" s="1013"/>
      <c r="F39" s="1076"/>
      <c r="G39" s="1076"/>
      <c r="H39" s="1076"/>
      <c r="I39" s="1019"/>
      <c r="J39" s="1019"/>
      <c r="K39" s="1076"/>
      <c r="L39" s="1076"/>
      <c r="M39" s="1076"/>
      <c r="N39" s="1019"/>
      <c r="O39" s="1021"/>
      <c r="P39" s="896"/>
      <c r="Q39" s="897"/>
      <c r="R39" s="897"/>
      <c r="S39" s="1079"/>
      <c r="T39" s="1032"/>
      <c r="U39" s="1033"/>
      <c r="V39" s="1033"/>
      <c r="W39" s="1033"/>
      <c r="X39" s="1033"/>
      <c r="Y39" s="1033"/>
      <c r="Z39" s="1033"/>
      <c r="AA39" s="1034"/>
      <c r="AB39" s="1035"/>
      <c r="AC39" s="1081"/>
      <c r="AD39" s="897"/>
      <c r="AE39" s="897"/>
      <c r="AF39" s="1079"/>
      <c r="AG39" s="1032"/>
      <c r="AH39" s="1033"/>
      <c r="AI39" s="1033"/>
      <c r="AJ39" s="1033"/>
      <c r="AK39" s="1033"/>
      <c r="AL39" s="1033"/>
      <c r="AM39" s="1033"/>
      <c r="AN39" s="1033"/>
      <c r="AO39" s="1039"/>
      <c r="AP39" s="1081"/>
      <c r="AQ39" s="897"/>
      <c r="AR39" s="897"/>
      <c r="AS39" s="1079"/>
      <c r="AT39" s="1032"/>
      <c r="AU39" s="1033"/>
      <c r="AV39" s="1033"/>
      <c r="AW39" s="1033"/>
      <c r="AX39" s="1033"/>
      <c r="AY39" s="1033"/>
      <c r="AZ39" s="1033"/>
      <c r="BA39" s="1034"/>
      <c r="BB39" s="1035"/>
      <c r="BC39" s="1081"/>
      <c r="BD39" s="897"/>
      <c r="BE39" s="897"/>
      <c r="BF39" s="1079"/>
      <c r="BG39" s="1043"/>
      <c r="BH39" s="1044"/>
      <c r="BI39" s="1044"/>
      <c r="BJ39" s="1044"/>
      <c r="BK39" s="1044"/>
      <c r="BL39" s="1044"/>
      <c r="BM39" s="1044"/>
      <c r="BN39" s="1048"/>
      <c r="BO39" s="1048"/>
      <c r="BP39" s="1082"/>
      <c r="BQ39" s="958"/>
      <c r="BR39" s="958"/>
      <c r="BS39" s="958"/>
      <c r="BT39" s="1032"/>
      <c r="BU39" s="1033"/>
      <c r="BV39" s="1033"/>
      <c r="BW39" s="1033"/>
      <c r="BX39" s="1033"/>
      <c r="BY39" s="1033"/>
      <c r="BZ39" s="1033"/>
      <c r="CA39" s="1034"/>
      <c r="CB39" s="1035"/>
      <c r="CC39" s="958"/>
      <c r="CD39" s="958"/>
      <c r="CE39" s="958"/>
      <c r="CF39" s="958"/>
      <c r="CG39" s="1032"/>
      <c r="CH39" s="1033"/>
      <c r="CI39" s="1033"/>
      <c r="CJ39" s="1033"/>
      <c r="CK39" s="1033"/>
      <c r="CL39" s="1033"/>
      <c r="CM39" s="1033"/>
      <c r="CN39" s="1034"/>
      <c r="CO39" s="1035"/>
      <c r="CP39" s="958"/>
      <c r="CQ39" s="958"/>
      <c r="CR39" s="958"/>
      <c r="CS39" s="958"/>
      <c r="CT39" s="1043"/>
      <c r="CU39" s="1044"/>
      <c r="CV39" s="1044"/>
      <c r="CW39" s="1044"/>
      <c r="CX39" s="1044"/>
      <c r="CY39" s="1044"/>
      <c r="CZ39" s="1044"/>
      <c r="DA39" s="1048"/>
      <c r="DB39" s="1049"/>
      <c r="DC39" s="611"/>
      <c r="DD39" s="611"/>
      <c r="DE39" s="611"/>
      <c r="DF39" s="611"/>
      <c r="DG39" s="611"/>
      <c r="DH39" s="287"/>
      <c r="DI39" s="287"/>
      <c r="DJ39" s="287"/>
      <c r="DK39" s="287"/>
      <c r="DL39" s="287"/>
      <c r="DM39" s="287"/>
      <c r="DN39" s="287"/>
      <c r="DO39" s="287"/>
      <c r="DP39" s="287"/>
      <c r="DQ39" s="287"/>
      <c r="DR39" s="287"/>
      <c r="DS39" s="287"/>
      <c r="DT39" s="287"/>
      <c r="DU39" s="287"/>
      <c r="DV39" s="287"/>
      <c r="DW39" s="287"/>
      <c r="DX39" s="287"/>
      <c r="DY39" s="287"/>
      <c r="DZ39" s="287"/>
      <c r="EA39" s="287"/>
      <c r="EB39" s="287"/>
      <c r="EC39" s="287"/>
    </row>
    <row r="40" spans="2:133" ht="10.5" customHeight="1">
      <c r="B40" s="1010" t="s">
        <v>272</v>
      </c>
      <c r="C40" s="1011"/>
      <c r="D40" s="1011"/>
      <c r="E40" s="1011"/>
      <c r="F40" s="1074"/>
      <c r="G40" s="1075"/>
      <c r="H40" s="1075"/>
      <c r="I40" s="1017" t="s">
        <v>27</v>
      </c>
      <c r="J40" s="1018"/>
      <c r="K40" s="1074"/>
      <c r="L40" s="1075"/>
      <c r="M40" s="1075"/>
      <c r="N40" s="1017" t="s">
        <v>50</v>
      </c>
      <c r="O40" s="1020"/>
      <c r="P40" s="1077"/>
      <c r="Q40" s="857"/>
      <c r="R40" s="857"/>
      <c r="S40" s="1078"/>
      <c r="T40" s="1028"/>
      <c r="U40" s="1029"/>
      <c r="V40" s="1029"/>
      <c r="W40" s="1029"/>
      <c r="X40" s="1029"/>
      <c r="Y40" s="1029"/>
      <c r="Z40" s="1029"/>
      <c r="AA40" s="1030"/>
      <c r="AB40" s="1031"/>
      <c r="AC40" s="1080"/>
      <c r="AD40" s="857"/>
      <c r="AE40" s="857"/>
      <c r="AF40" s="1078"/>
      <c r="AG40" s="1028"/>
      <c r="AH40" s="1029"/>
      <c r="AI40" s="1029"/>
      <c r="AJ40" s="1029"/>
      <c r="AK40" s="1029"/>
      <c r="AL40" s="1029"/>
      <c r="AM40" s="1029"/>
      <c r="AN40" s="1029"/>
      <c r="AO40" s="1038"/>
      <c r="AP40" s="1080"/>
      <c r="AQ40" s="857"/>
      <c r="AR40" s="857"/>
      <c r="AS40" s="1078"/>
      <c r="AT40" s="1028"/>
      <c r="AU40" s="1029"/>
      <c r="AV40" s="1029"/>
      <c r="AW40" s="1029"/>
      <c r="AX40" s="1029"/>
      <c r="AY40" s="1029"/>
      <c r="AZ40" s="1029"/>
      <c r="BA40" s="1030"/>
      <c r="BB40" s="1031"/>
      <c r="BC40" s="1080"/>
      <c r="BD40" s="857"/>
      <c r="BE40" s="857"/>
      <c r="BF40" s="1078"/>
      <c r="BG40" s="1040">
        <f t="shared" ref="BG40" si="16">SUM(T40+AG40+AT40)</f>
        <v>0</v>
      </c>
      <c r="BH40" s="1041"/>
      <c r="BI40" s="1041"/>
      <c r="BJ40" s="1041"/>
      <c r="BK40" s="1041"/>
      <c r="BL40" s="1041"/>
      <c r="BM40" s="1041"/>
      <c r="BN40" s="1046"/>
      <c r="BO40" s="1046"/>
      <c r="BP40" s="1082"/>
      <c r="BQ40" s="958"/>
      <c r="BR40" s="958"/>
      <c r="BS40" s="958"/>
      <c r="BT40" s="1028"/>
      <c r="BU40" s="1029"/>
      <c r="BV40" s="1029"/>
      <c r="BW40" s="1029"/>
      <c r="BX40" s="1029"/>
      <c r="BY40" s="1029"/>
      <c r="BZ40" s="1029"/>
      <c r="CA40" s="1030"/>
      <c r="CB40" s="1031"/>
      <c r="CC40" s="958"/>
      <c r="CD40" s="958"/>
      <c r="CE40" s="958"/>
      <c r="CF40" s="958"/>
      <c r="CG40" s="1028"/>
      <c r="CH40" s="1029"/>
      <c r="CI40" s="1029"/>
      <c r="CJ40" s="1029"/>
      <c r="CK40" s="1029"/>
      <c r="CL40" s="1029"/>
      <c r="CM40" s="1029"/>
      <c r="CN40" s="1030"/>
      <c r="CO40" s="1031"/>
      <c r="CP40" s="958"/>
      <c r="CQ40" s="958"/>
      <c r="CR40" s="958"/>
      <c r="CS40" s="958"/>
      <c r="CT40" s="1040">
        <f t="shared" ref="CT40" si="17">SUM(BT40+CG40)</f>
        <v>0</v>
      </c>
      <c r="CU40" s="1041"/>
      <c r="CV40" s="1041"/>
      <c r="CW40" s="1041"/>
      <c r="CX40" s="1041"/>
      <c r="CY40" s="1041"/>
      <c r="CZ40" s="1041"/>
      <c r="DA40" s="1046"/>
      <c r="DB40" s="1047"/>
      <c r="DC40" s="611"/>
      <c r="DD40" s="611"/>
      <c r="DE40" s="611"/>
      <c r="DF40" s="611"/>
      <c r="DG40" s="611"/>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row>
    <row r="41" spans="2:133" ht="10.5" customHeight="1">
      <c r="B41" s="1012"/>
      <c r="C41" s="1013"/>
      <c r="D41" s="1013"/>
      <c r="E41" s="1013"/>
      <c r="F41" s="1076"/>
      <c r="G41" s="1076"/>
      <c r="H41" s="1076"/>
      <c r="I41" s="1019"/>
      <c r="J41" s="1019"/>
      <c r="K41" s="1076"/>
      <c r="L41" s="1076"/>
      <c r="M41" s="1076"/>
      <c r="N41" s="1019"/>
      <c r="O41" s="1021"/>
      <c r="P41" s="896"/>
      <c r="Q41" s="897"/>
      <c r="R41" s="897"/>
      <c r="S41" s="1079"/>
      <c r="T41" s="1032"/>
      <c r="U41" s="1033"/>
      <c r="V41" s="1033"/>
      <c r="W41" s="1033"/>
      <c r="X41" s="1033"/>
      <c r="Y41" s="1033"/>
      <c r="Z41" s="1033"/>
      <c r="AA41" s="1034"/>
      <c r="AB41" s="1035"/>
      <c r="AC41" s="1081"/>
      <c r="AD41" s="897"/>
      <c r="AE41" s="897"/>
      <c r="AF41" s="1079"/>
      <c r="AG41" s="1032"/>
      <c r="AH41" s="1033"/>
      <c r="AI41" s="1033"/>
      <c r="AJ41" s="1033"/>
      <c r="AK41" s="1033"/>
      <c r="AL41" s="1033"/>
      <c r="AM41" s="1033"/>
      <c r="AN41" s="1033"/>
      <c r="AO41" s="1039"/>
      <c r="AP41" s="1081"/>
      <c r="AQ41" s="897"/>
      <c r="AR41" s="897"/>
      <c r="AS41" s="1079"/>
      <c r="AT41" s="1032"/>
      <c r="AU41" s="1033"/>
      <c r="AV41" s="1033"/>
      <c r="AW41" s="1033"/>
      <c r="AX41" s="1033"/>
      <c r="AY41" s="1033"/>
      <c r="AZ41" s="1033"/>
      <c r="BA41" s="1034"/>
      <c r="BB41" s="1035"/>
      <c r="BC41" s="1081"/>
      <c r="BD41" s="897"/>
      <c r="BE41" s="897"/>
      <c r="BF41" s="1079"/>
      <c r="BG41" s="1043"/>
      <c r="BH41" s="1044"/>
      <c r="BI41" s="1044"/>
      <c r="BJ41" s="1044"/>
      <c r="BK41" s="1044"/>
      <c r="BL41" s="1044"/>
      <c r="BM41" s="1044"/>
      <c r="BN41" s="1048"/>
      <c r="BO41" s="1048"/>
      <c r="BP41" s="1082"/>
      <c r="BQ41" s="958"/>
      <c r="BR41" s="958"/>
      <c r="BS41" s="958"/>
      <c r="BT41" s="1032"/>
      <c r="BU41" s="1033"/>
      <c r="BV41" s="1033"/>
      <c r="BW41" s="1033"/>
      <c r="BX41" s="1033"/>
      <c r="BY41" s="1033"/>
      <c r="BZ41" s="1033"/>
      <c r="CA41" s="1034"/>
      <c r="CB41" s="1035"/>
      <c r="CC41" s="958"/>
      <c r="CD41" s="958"/>
      <c r="CE41" s="958"/>
      <c r="CF41" s="958"/>
      <c r="CG41" s="1032"/>
      <c r="CH41" s="1033"/>
      <c r="CI41" s="1033"/>
      <c r="CJ41" s="1033"/>
      <c r="CK41" s="1033"/>
      <c r="CL41" s="1033"/>
      <c r="CM41" s="1033"/>
      <c r="CN41" s="1034"/>
      <c r="CO41" s="1035"/>
      <c r="CP41" s="958"/>
      <c r="CQ41" s="958"/>
      <c r="CR41" s="958"/>
      <c r="CS41" s="958"/>
      <c r="CT41" s="1043"/>
      <c r="CU41" s="1044"/>
      <c r="CV41" s="1044"/>
      <c r="CW41" s="1044"/>
      <c r="CX41" s="1044"/>
      <c r="CY41" s="1044"/>
      <c r="CZ41" s="1044"/>
      <c r="DA41" s="1048"/>
      <c r="DB41" s="1049"/>
      <c r="DC41" s="611"/>
      <c r="DD41" s="611"/>
      <c r="DE41" s="611"/>
      <c r="DF41" s="611"/>
      <c r="DG41" s="611"/>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row>
    <row r="42" spans="2:133" ht="10.5" customHeight="1">
      <c r="B42" s="1092" t="s">
        <v>758</v>
      </c>
      <c r="C42" s="1093"/>
      <c r="D42" s="1093"/>
      <c r="E42" s="1093"/>
      <c r="F42" s="1093"/>
      <c r="G42" s="1093"/>
      <c r="H42" s="1093"/>
      <c r="I42" s="1093"/>
      <c r="J42" s="1093"/>
      <c r="K42" s="1093"/>
      <c r="L42" s="1093"/>
      <c r="M42" s="1093"/>
      <c r="N42" s="1093"/>
      <c r="O42" s="1094"/>
      <c r="P42" s="1101"/>
      <c r="Q42" s="1102"/>
      <c r="R42" s="1102"/>
      <c r="S42" s="1103"/>
      <c r="T42" s="1083">
        <f>SUM(T26:AB41)</f>
        <v>0</v>
      </c>
      <c r="U42" s="1084"/>
      <c r="V42" s="1084"/>
      <c r="W42" s="1084"/>
      <c r="X42" s="1084"/>
      <c r="Y42" s="1084"/>
      <c r="Z42" s="1084"/>
      <c r="AA42" s="1084"/>
      <c r="AB42" s="1110"/>
      <c r="AC42" s="1113"/>
      <c r="AD42" s="1114"/>
      <c r="AE42" s="1114"/>
      <c r="AF42" s="1115"/>
      <c r="AG42" s="1083">
        <f>SUM(AG26:AO41)</f>
        <v>0</v>
      </c>
      <c r="AH42" s="1084"/>
      <c r="AI42" s="1084"/>
      <c r="AJ42" s="1084"/>
      <c r="AK42" s="1084"/>
      <c r="AL42" s="1084"/>
      <c r="AM42" s="1084"/>
      <c r="AN42" s="1084"/>
      <c r="AO42" s="1110"/>
      <c r="AP42" s="1113"/>
      <c r="AQ42" s="1114"/>
      <c r="AR42" s="1114"/>
      <c r="AS42" s="1115"/>
      <c r="AT42" s="1083">
        <f>SUM(AT26:BB41)</f>
        <v>0</v>
      </c>
      <c r="AU42" s="1084"/>
      <c r="AV42" s="1084"/>
      <c r="AW42" s="1084"/>
      <c r="AX42" s="1084"/>
      <c r="AY42" s="1084"/>
      <c r="AZ42" s="1084"/>
      <c r="BA42" s="1084"/>
      <c r="BB42" s="1110"/>
      <c r="BC42" s="1113"/>
      <c r="BD42" s="1114"/>
      <c r="BE42" s="1114"/>
      <c r="BF42" s="1115"/>
      <c r="BG42" s="1083">
        <f>SUM(BG26:BO41)</f>
        <v>0</v>
      </c>
      <c r="BH42" s="1084"/>
      <c r="BI42" s="1084"/>
      <c r="BJ42" s="1084"/>
      <c r="BK42" s="1084"/>
      <c r="BL42" s="1084"/>
      <c r="BM42" s="1084"/>
      <c r="BN42" s="1084"/>
      <c r="BO42" s="1084"/>
      <c r="BP42" s="1125"/>
      <c r="BQ42" s="1102"/>
      <c r="BR42" s="1102"/>
      <c r="BS42" s="1103"/>
      <c r="BT42" s="1083">
        <f>SUM(BT26:CB41)</f>
        <v>0</v>
      </c>
      <c r="BU42" s="1084"/>
      <c r="BV42" s="1084"/>
      <c r="BW42" s="1084"/>
      <c r="BX42" s="1084"/>
      <c r="BY42" s="1084"/>
      <c r="BZ42" s="1084"/>
      <c r="CA42" s="1084"/>
      <c r="CB42" s="1110"/>
      <c r="CC42" s="1128"/>
      <c r="CD42" s="1102"/>
      <c r="CE42" s="1102"/>
      <c r="CF42" s="1103"/>
      <c r="CG42" s="1083">
        <f>SUM(CG26:CO41)</f>
        <v>0</v>
      </c>
      <c r="CH42" s="1084"/>
      <c r="CI42" s="1084"/>
      <c r="CJ42" s="1084"/>
      <c r="CK42" s="1084"/>
      <c r="CL42" s="1084"/>
      <c r="CM42" s="1084"/>
      <c r="CN42" s="1084"/>
      <c r="CO42" s="1110"/>
      <c r="CP42" s="1131"/>
      <c r="CQ42" s="1132"/>
      <c r="CR42" s="1132"/>
      <c r="CS42" s="1133"/>
      <c r="CT42" s="1083">
        <f>SUM(CT26:DB41)</f>
        <v>0</v>
      </c>
      <c r="CU42" s="1084"/>
      <c r="CV42" s="1084"/>
      <c r="CW42" s="1084"/>
      <c r="CX42" s="1084"/>
      <c r="CY42" s="1084"/>
      <c r="CZ42" s="1084"/>
      <c r="DA42" s="1084"/>
      <c r="DB42" s="1085"/>
      <c r="DC42" s="611"/>
      <c r="DD42" s="611"/>
      <c r="DE42" s="611"/>
      <c r="DF42" s="611"/>
      <c r="DG42" s="611"/>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row>
    <row r="43" spans="2:133" ht="10.5" customHeight="1">
      <c r="B43" s="1095"/>
      <c r="C43" s="1096"/>
      <c r="D43" s="1096"/>
      <c r="E43" s="1096"/>
      <c r="F43" s="1096"/>
      <c r="G43" s="1096"/>
      <c r="H43" s="1096"/>
      <c r="I43" s="1096"/>
      <c r="J43" s="1096"/>
      <c r="K43" s="1096"/>
      <c r="L43" s="1096"/>
      <c r="M43" s="1096"/>
      <c r="N43" s="1096"/>
      <c r="O43" s="1097"/>
      <c r="P43" s="1104"/>
      <c r="Q43" s="1105"/>
      <c r="R43" s="1105"/>
      <c r="S43" s="1106"/>
      <c r="T43" s="1086"/>
      <c r="U43" s="1087"/>
      <c r="V43" s="1087"/>
      <c r="W43" s="1087"/>
      <c r="X43" s="1087"/>
      <c r="Y43" s="1087"/>
      <c r="Z43" s="1087"/>
      <c r="AA43" s="1087"/>
      <c r="AB43" s="1111"/>
      <c r="AC43" s="1116"/>
      <c r="AD43" s="1117"/>
      <c r="AE43" s="1117"/>
      <c r="AF43" s="1118"/>
      <c r="AG43" s="1086"/>
      <c r="AH43" s="1087"/>
      <c r="AI43" s="1087"/>
      <c r="AJ43" s="1087"/>
      <c r="AK43" s="1087"/>
      <c r="AL43" s="1087"/>
      <c r="AM43" s="1087"/>
      <c r="AN43" s="1087"/>
      <c r="AO43" s="1111"/>
      <c r="AP43" s="1116"/>
      <c r="AQ43" s="1117"/>
      <c r="AR43" s="1117"/>
      <c r="AS43" s="1118"/>
      <c r="AT43" s="1086"/>
      <c r="AU43" s="1087"/>
      <c r="AV43" s="1087"/>
      <c r="AW43" s="1087"/>
      <c r="AX43" s="1087"/>
      <c r="AY43" s="1087"/>
      <c r="AZ43" s="1087"/>
      <c r="BA43" s="1087"/>
      <c r="BB43" s="1111"/>
      <c r="BC43" s="1116"/>
      <c r="BD43" s="1117"/>
      <c r="BE43" s="1117"/>
      <c r="BF43" s="1118"/>
      <c r="BG43" s="1086"/>
      <c r="BH43" s="1087"/>
      <c r="BI43" s="1087"/>
      <c r="BJ43" s="1087"/>
      <c r="BK43" s="1087"/>
      <c r="BL43" s="1087"/>
      <c r="BM43" s="1087"/>
      <c r="BN43" s="1087"/>
      <c r="BO43" s="1087"/>
      <c r="BP43" s="1126"/>
      <c r="BQ43" s="1105"/>
      <c r="BR43" s="1105"/>
      <c r="BS43" s="1106"/>
      <c r="BT43" s="1086"/>
      <c r="BU43" s="1087"/>
      <c r="BV43" s="1087"/>
      <c r="BW43" s="1087"/>
      <c r="BX43" s="1087"/>
      <c r="BY43" s="1087"/>
      <c r="BZ43" s="1087"/>
      <c r="CA43" s="1087"/>
      <c r="CB43" s="1111"/>
      <c r="CC43" s="1129"/>
      <c r="CD43" s="1105"/>
      <c r="CE43" s="1105"/>
      <c r="CF43" s="1106"/>
      <c r="CG43" s="1086"/>
      <c r="CH43" s="1087"/>
      <c r="CI43" s="1087"/>
      <c r="CJ43" s="1087"/>
      <c r="CK43" s="1087"/>
      <c r="CL43" s="1087"/>
      <c r="CM43" s="1087"/>
      <c r="CN43" s="1087"/>
      <c r="CO43" s="1111"/>
      <c r="CP43" s="1134"/>
      <c r="CQ43" s="1135"/>
      <c r="CR43" s="1135"/>
      <c r="CS43" s="1136"/>
      <c r="CT43" s="1086"/>
      <c r="CU43" s="1087"/>
      <c r="CV43" s="1087"/>
      <c r="CW43" s="1087"/>
      <c r="CX43" s="1087"/>
      <c r="CY43" s="1087"/>
      <c r="CZ43" s="1087"/>
      <c r="DA43" s="1087"/>
      <c r="DB43" s="1088"/>
      <c r="DC43" s="611"/>
      <c r="DD43" s="611"/>
      <c r="DE43" s="611"/>
      <c r="DF43" s="611"/>
      <c r="DG43" s="611"/>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row>
    <row r="44" spans="2:133" ht="10.5" customHeight="1">
      <c r="B44" s="1098"/>
      <c r="C44" s="1099"/>
      <c r="D44" s="1099"/>
      <c r="E44" s="1099"/>
      <c r="F44" s="1099"/>
      <c r="G44" s="1099"/>
      <c r="H44" s="1099"/>
      <c r="I44" s="1099"/>
      <c r="J44" s="1099"/>
      <c r="K44" s="1099"/>
      <c r="L44" s="1099"/>
      <c r="M44" s="1099"/>
      <c r="N44" s="1099"/>
      <c r="O44" s="1100"/>
      <c r="P44" s="1107"/>
      <c r="Q44" s="1108"/>
      <c r="R44" s="1108"/>
      <c r="S44" s="1109"/>
      <c r="T44" s="1089"/>
      <c r="U44" s="1090"/>
      <c r="V44" s="1090"/>
      <c r="W44" s="1090"/>
      <c r="X44" s="1090"/>
      <c r="Y44" s="1090"/>
      <c r="Z44" s="1090"/>
      <c r="AA44" s="1090"/>
      <c r="AB44" s="1112"/>
      <c r="AC44" s="1119"/>
      <c r="AD44" s="1120"/>
      <c r="AE44" s="1120"/>
      <c r="AF44" s="1121"/>
      <c r="AG44" s="1089"/>
      <c r="AH44" s="1090"/>
      <c r="AI44" s="1090"/>
      <c r="AJ44" s="1090"/>
      <c r="AK44" s="1090"/>
      <c r="AL44" s="1090"/>
      <c r="AM44" s="1090"/>
      <c r="AN44" s="1090"/>
      <c r="AO44" s="1112"/>
      <c r="AP44" s="1119"/>
      <c r="AQ44" s="1120"/>
      <c r="AR44" s="1120"/>
      <c r="AS44" s="1121"/>
      <c r="AT44" s="1089"/>
      <c r="AU44" s="1090"/>
      <c r="AV44" s="1090"/>
      <c r="AW44" s="1090"/>
      <c r="AX44" s="1090"/>
      <c r="AY44" s="1090"/>
      <c r="AZ44" s="1090"/>
      <c r="BA44" s="1090"/>
      <c r="BB44" s="1112"/>
      <c r="BC44" s="1119"/>
      <c r="BD44" s="1120"/>
      <c r="BE44" s="1120"/>
      <c r="BF44" s="1121"/>
      <c r="BG44" s="1089"/>
      <c r="BH44" s="1090"/>
      <c r="BI44" s="1090"/>
      <c r="BJ44" s="1090"/>
      <c r="BK44" s="1090"/>
      <c r="BL44" s="1090"/>
      <c r="BM44" s="1090"/>
      <c r="BN44" s="1090"/>
      <c r="BO44" s="1090"/>
      <c r="BP44" s="1127"/>
      <c r="BQ44" s="1108"/>
      <c r="BR44" s="1108"/>
      <c r="BS44" s="1109"/>
      <c r="BT44" s="1089"/>
      <c r="BU44" s="1090"/>
      <c r="BV44" s="1090"/>
      <c r="BW44" s="1090"/>
      <c r="BX44" s="1090"/>
      <c r="BY44" s="1090"/>
      <c r="BZ44" s="1090"/>
      <c r="CA44" s="1090"/>
      <c r="CB44" s="1112"/>
      <c r="CC44" s="1130"/>
      <c r="CD44" s="1108"/>
      <c r="CE44" s="1108"/>
      <c r="CF44" s="1109"/>
      <c r="CG44" s="1089"/>
      <c r="CH44" s="1090"/>
      <c r="CI44" s="1090"/>
      <c r="CJ44" s="1090"/>
      <c r="CK44" s="1090"/>
      <c r="CL44" s="1090"/>
      <c r="CM44" s="1090"/>
      <c r="CN44" s="1090"/>
      <c r="CO44" s="1112"/>
      <c r="CP44" s="1137"/>
      <c r="CQ44" s="1138"/>
      <c r="CR44" s="1138"/>
      <c r="CS44" s="1139"/>
      <c r="CT44" s="1089"/>
      <c r="CU44" s="1090"/>
      <c r="CV44" s="1090"/>
      <c r="CW44" s="1090"/>
      <c r="CX44" s="1090"/>
      <c r="CY44" s="1090"/>
      <c r="CZ44" s="1090"/>
      <c r="DA44" s="1090"/>
      <c r="DB44" s="1091"/>
      <c r="DC44" s="611"/>
      <c r="DD44" s="611"/>
      <c r="DE44" s="611"/>
      <c r="DF44" s="611"/>
      <c r="DG44" s="611"/>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row>
    <row r="45" spans="2:133" ht="10.5" customHeight="1">
      <c r="B45" s="1001"/>
      <c r="C45" s="1069"/>
      <c r="D45" s="1069"/>
      <c r="E45" s="1069"/>
      <c r="F45" s="1142"/>
      <c r="G45" s="1070"/>
      <c r="H45" s="1070"/>
      <c r="I45" s="909"/>
      <c r="J45" s="1069"/>
      <c r="K45" s="1122">
        <v>10</v>
      </c>
      <c r="L45" s="1123"/>
      <c r="M45" s="1123"/>
      <c r="N45" s="909" t="s">
        <v>50</v>
      </c>
      <c r="O45" s="1071"/>
      <c r="P45" s="1072"/>
      <c r="Q45" s="1065"/>
      <c r="R45" s="1065"/>
      <c r="S45" s="1066"/>
      <c r="T45" s="1028"/>
      <c r="U45" s="1029"/>
      <c r="V45" s="1029"/>
      <c r="W45" s="1029"/>
      <c r="X45" s="1029"/>
      <c r="Y45" s="1029"/>
      <c r="Z45" s="1029"/>
      <c r="AA45" s="1030"/>
      <c r="AB45" s="1031"/>
      <c r="AC45" s="1064"/>
      <c r="AD45" s="1065"/>
      <c r="AE45" s="1065"/>
      <c r="AF45" s="1066"/>
      <c r="AG45" s="1060"/>
      <c r="AH45" s="1061"/>
      <c r="AI45" s="1061"/>
      <c r="AJ45" s="1061"/>
      <c r="AK45" s="1061"/>
      <c r="AL45" s="1061"/>
      <c r="AM45" s="1061"/>
      <c r="AN45" s="1061"/>
      <c r="AO45" s="1067"/>
      <c r="AP45" s="1064"/>
      <c r="AQ45" s="1065"/>
      <c r="AR45" s="1065"/>
      <c r="AS45" s="1066"/>
      <c r="AT45" s="1060"/>
      <c r="AU45" s="1061"/>
      <c r="AV45" s="1061"/>
      <c r="AW45" s="1061"/>
      <c r="AX45" s="1061"/>
      <c r="AY45" s="1061"/>
      <c r="AZ45" s="1061"/>
      <c r="BA45" s="1062"/>
      <c r="BB45" s="1063"/>
      <c r="BC45" s="1052">
        <f>SUM(P45+AC45+AP45)</f>
        <v>0</v>
      </c>
      <c r="BD45" s="1053"/>
      <c r="BE45" s="1053"/>
      <c r="BF45" s="1054"/>
      <c r="BG45" s="1040">
        <f>SUM(T45+AG45+AT45)</f>
        <v>0</v>
      </c>
      <c r="BH45" s="1041"/>
      <c r="BI45" s="1041"/>
      <c r="BJ45" s="1041"/>
      <c r="BK45" s="1041"/>
      <c r="BL45" s="1041"/>
      <c r="BM45" s="1041"/>
      <c r="BN45" s="1046"/>
      <c r="BO45" s="1046"/>
      <c r="BP45" s="1072"/>
      <c r="BQ45" s="1065"/>
      <c r="BR45" s="1065"/>
      <c r="BS45" s="1066"/>
      <c r="BT45" s="1028"/>
      <c r="BU45" s="1029"/>
      <c r="BV45" s="1029"/>
      <c r="BW45" s="1029"/>
      <c r="BX45" s="1029"/>
      <c r="BY45" s="1029"/>
      <c r="BZ45" s="1029"/>
      <c r="CA45" s="1030"/>
      <c r="CB45" s="1031"/>
      <c r="CC45" s="1064"/>
      <c r="CD45" s="1065"/>
      <c r="CE45" s="1065"/>
      <c r="CF45" s="1066"/>
      <c r="CG45" s="1060"/>
      <c r="CH45" s="1061"/>
      <c r="CI45" s="1061"/>
      <c r="CJ45" s="1061"/>
      <c r="CK45" s="1061"/>
      <c r="CL45" s="1061"/>
      <c r="CM45" s="1061"/>
      <c r="CN45" s="1061"/>
      <c r="CO45" s="1067"/>
      <c r="CP45" s="1040">
        <f>SUM(BP45+CC45)</f>
        <v>0</v>
      </c>
      <c r="CQ45" s="1041"/>
      <c r="CR45" s="1041"/>
      <c r="CS45" s="1042"/>
      <c r="CT45" s="1040">
        <f>SUM(BT45+CG45)</f>
        <v>0</v>
      </c>
      <c r="CU45" s="1041"/>
      <c r="CV45" s="1041"/>
      <c r="CW45" s="1041"/>
      <c r="CX45" s="1041"/>
      <c r="CY45" s="1041"/>
      <c r="CZ45" s="1041"/>
      <c r="DA45" s="1046"/>
      <c r="DB45" s="1047"/>
      <c r="DC45" s="611"/>
      <c r="DD45" s="611"/>
      <c r="DE45" s="611"/>
      <c r="DF45" s="611"/>
      <c r="DG45" s="611"/>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row>
    <row r="46" spans="2:133" ht="10.5" customHeight="1">
      <c r="B46" s="1051"/>
      <c r="C46" s="1019"/>
      <c r="D46" s="1019"/>
      <c r="E46" s="1019"/>
      <c r="F46" s="1016"/>
      <c r="G46" s="1016"/>
      <c r="H46" s="1016"/>
      <c r="I46" s="1019"/>
      <c r="J46" s="1019"/>
      <c r="K46" s="1124"/>
      <c r="L46" s="1124"/>
      <c r="M46" s="1124"/>
      <c r="N46" s="1019"/>
      <c r="O46" s="1021"/>
      <c r="P46" s="1025"/>
      <c r="Q46" s="1026"/>
      <c r="R46" s="1026"/>
      <c r="S46" s="1027"/>
      <c r="T46" s="1032"/>
      <c r="U46" s="1033"/>
      <c r="V46" s="1033"/>
      <c r="W46" s="1033"/>
      <c r="X46" s="1033"/>
      <c r="Y46" s="1033"/>
      <c r="Z46" s="1033"/>
      <c r="AA46" s="1034"/>
      <c r="AB46" s="1035"/>
      <c r="AC46" s="1037"/>
      <c r="AD46" s="1026"/>
      <c r="AE46" s="1026"/>
      <c r="AF46" s="1027"/>
      <c r="AG46" s="1032"/>
      <c r="AH46" s="1033"/>
      <c r="AI46" s="1033"/>
      <c r="AJ46" s="1033"/>
      <c r="AK46" s="1033"/>
      <c r="AL46" s="1033"/>
      <c r="AM46" s="1033"/>
      <c r="AN46" s="1033"/>
      <c r="AO46" s="1039"/>
      <c r="AP46" s="1037"/>
      <c r="AQ46" s="1026"/>
      <c r="AR46" s="1026"/>
      <c r="AS46" s="1027"/>
      <c r="AT46" s="1032"/>
      <c r="AU46" s="1033"/>
      <c r="AV46" s="1033"/>
      <c r="AW46" s="1033"/>
      <c r="AX46" s="1033"/>
      <c r="AY46" s="1033"/>
      <c r="AZ46" s="1033"/>
      <c r="BA46" s="1034"/>
      <c r="BB46" s="1035"/>
      <c r="BC46" s="1055"/>
      <c r="BD46" s="1056"/>
      <c r="BE46" s="1056"/>
      <c r="BF46" s="1057"/>
      <c r="BG46" s="1043"/>
      <c r="BH46" s="1044"/>
      <c r="BI46" s="1044"/>
      <c r="BJ46" s="1044"/>
      <c r="BK46" s="1044"/>
      <c r="BL46" s="1044"/>
      <c r="BM46" s="1044"/>
      <c r="BN46" s="1048"/>
      <c r="BO46" s="1048"/>
      <c r="BP46" s="1025"/>
      <c r="BQ46" s="1026"/>
      <c r="BR46" s="1026"/>
      <c r="BS46" s="1027"/>
      <c r="BT46" s="1032"/>
      <c r="BU46" s="1033"/>
      <c r="BV46" s="1033"/>
      <c r="BW46" s="1033"/>
      <c r="BX46" s="1033"/>
      <c r="BY46" s="1033"/>
      <c r="BZ46" s="1033"/>
      <c r="CA46" s="1034"/>
      <c r="CB46" s="1035"/>
      <c r="CC46" s="1037"/>
      <c r="CD46" s="1026"/>
      <c r="CE46" s="1026"/>
      <c r="CF46" s="1027"/>
      <c r="CG46" s="1032"/>
      <c r="CH46" s="1033"/>
      <c r="CI46" s="1033"/>
      <c r="CJ46" s="1033"/>
      <c r="CK46" s="1033"/>
      <c r="CL46" s="1033"/>
      <c r="CM46" s="1033"/>
      <c r="CN46" s="1033"/>
      <c r="CO46" s="1039"/>
      <c r="CP46" s="1043"/>
      <c r="CQ46" s="1044"/>
      <c r="CR46" s="1044"/>
      <c r="CS46" s="1045"/>
      <c r="CT46" s="1043"/>
      <c r="CU46" s="1044"/>
      <c r="CV46" s="1044"/>
      <c r="CW46" s="1044"/>
      <c r="CX46" s="1044"/>
      <c r="CY46" s="1044"/>
      <c r="CZ46" s="1044"/>
      <c r="DA46" s="1048"/>
      <c r="DB46" s="1049"/>
      <c r="DC46" s="611"/>
      <c r="DD46" s="611"/>
      <c r="DE46" s="611"/>
      <c r="DF46" s="611"/>
      <c r="DG46" s="611"/>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row>
    <row r="47" spans="2:133" ht="10.5" customHeight="1">
      <c r="B47" s="1050"/>
      <c r="C47" s="1018"/>
      <c r="D47" s="1018"/>
      <c r="E47" s="1018"/>
      <c r="F47" s="1014"/>
      <c r="G47" s="1015"/>
      <c r="H47" s="1015"/>
      <c r="I47" s="1017"/>
      <c r="J47" s="1018"/>
      <c r="K47" s="1140">
        <v>11</v>
      </c>
      <c r="L47" s="1141"/>
      <c r="M47" s="1141"/>
      <c r="N47" s="1017" t="s">
        <v>50</v>
      </c>
      <c r="O47" s="1020"/>
      <c r="P47" s="1022"/>
      <c r="Q47" s="1023"/>
      <c r="R47" s="1023"/>
      <c r="S47" s="1024"/>
      <c r="T47" s="1028"/>
      <c r="U47" s="1029"/>
      <c r="V47" s="1029"/>
      <c r="W47" s="1029"/>
      <c r="X47" s="1029"/>
      <c r="Y47" s="1029"/>
      <c r="Z47" s="1029"/>
      <c r="AA47" s="1030"/>
      <c r="AB47" s="1031"/>
      <c r="AC47" s="1036"/>
      <c r="AD47" s="1023"/>
      <c r="AE47" s="1023"/>
      <c r="AF47" s="1024"/>
      <c r="AG47" s="1028"/>
      <c r="AH47" s="1029"/>
      <c r="AI47" s="1029"/>
      <c r="AJ47" s="1029"/>
      <c r="AK47" s="1029"/>
      <c r="AL47" s="1029"/>
      <c r="AM47" s="1029"/>
      <c r="AN47" s="1029"/>
      <c r="AO47" s="1038"/>
      <c r="AP47" s="1036"/>
      <c r="AQ47" s="1023"/>
      <c r="AR47" s="1023"/>
      <c r="AS47" s="1024"/>
      <c r="AT47" s="1028"/>
      <c r="AU47" s="1029"/>
      <c r="AV47" s="1029"/>
      <c r="AW47" s="1029"/>
      <c r="AX47" s="1029"/>
      <c r="AY47" s="1029"/>
      <c r="AZ47" s="1029"/>
      <c r="BA47" s="1030"/>
      <c r="BB47" s="1031"/>
      <c r="BC47" s="1052">
        <f>SUM(P47+AC47+AP47)</f>
        <v>0</v>
      </c>
      <c r="BD47" s="1053"/>
      <c r="BE47" s="1053"/>
      <c r="BF47" s="1054"/>
      <c r="BG47" s="1040">
        <f>SUM(T47+AG47+AT47)</f>
        <v>0</v>
      </c>
      <c r="BH47" s="1041"/>
      <c r="BI47" s="1041"/>
      <c r="BJ47" s="1041"/>
      <c r="BK47" s="1041"/>
      <c r="BL47" s="1041"/>
      <c r="BM47" s="1041"/>
      <c r="BN47" s="1046"/>
      <c r="BO47" s="1046"/>
      <c r="BP47" s="1058"/>
      <c r="BQ47" s="1023"/>
      <c r="BR47" s="1023"/>
      <c r="BS47" s="1024"/>
      <c r="BT47" s="1028"/>
      <c r="BU47" s="1029"/>
      <c r="BV47" s="1029"/>
      <c r="BW47" s="1029"/>
      <c r="BX47" s="1029"/>
      <c r="BY47" s="1029"/>
      <c r="BZ47" s="1029"/>
      <c r="CA47" s="1030"/>
      <c r="CB47" s="1031"/>
      <c r="CC47" s="1036"/>
      <c r="CD47" s="1023"/>
      <c r="CE47" s="1023"/>
      <c r="CF47" s="1024"/>
      <c r="CG47" s="1028"/>
      <c r="CH47" s="1029"/>
      <c r="CI47" s="1029"/>
      <c r="CJ47" s="1029"/>
      <c r="CK47" s="1029"/>
      <c r="CL47" s="1029"/>
      <c r="CM47" s="1029"/>
      <c r="CN47" s="1029"/>
      <c r="CO47" s="1038"/>
      <c r="CP47" s="1040">
        <f t="shared" ref="CP47" si="18">SUM(BP47+CC47)</f>
        <v>0</v>
      </c>
      <c r="CQ47" s="1041"/>
      <c r="CR47" s="1041"/>
      <c r="CS47" s="1042"/>
      <c r="CT47" s="1040">
        <f>SUM(BT47+CG47)</f>
        <v>0</v>
      </c>
      <c r="CU47" s="1041"/>
      <c r="CV47" s="1041"/>
      <c r="CW47" s="1041"/>
      <c r="CX47" s="1041"/>
      <c r="CY47" s="1041"/>
      <c r="CZ47" s="1041"/>
      <c r="DA47" s="1046"/>
      <c r="DB47" s="1047"/>
      <c r="DC47" s="611"/>
      <c r="DD47" s="611"/>
      <c r="DE47" s="611"/>
      <c r="DF47" s="611"/>
      <c r="DG47" s="611"/>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row>
    <row r="48" spans="2:133" ht="10.5" customHeight="1">
      <c r="B48" s="1051"/>
      <c r="C48" s="1019"/>
      <c r="D48" s="1019"/>
      <c r="E48" s="1019"/>
      <c r="F48" s="1016"/>
      <c r="G48" s="1016"/>
      <c r="H48" s="1016"/>
      <c r="I48" s="1019"/>
      <c r="J48" s="1019"/>
      <c r="K48" s="1124"/>
      <c r="L48" s="1124"/>
      <c r="M48" s="1124"/>
      <c r="N48" s="1019"/>
      <c r="O48" s="1021"/>
      <c r="P48" s="1025"/>
      <c r="Q48" s="1026"/>
      <c r="R48" s="1026"/>
      <c r="S48" s="1027"/>
      <c r="T48" s="1032"/>
      <c r="U48" s="1033"/>
      <c r="V48" s="1033"/>
      <c r="W48" s="1033"/>
      <c r="X48" s="1033"/>
      <c r="Y48" s="1033"/>
      <c r="Z48" s="1033"/>
      <c r="AA48" s="1034"/>
      <c r="AB48" s="1035"/>
      <c r="AC48" s="1037"/>
      <c r="AD48" s="1026"/>
      <c r="AE48" s="1026"/>
      <c r="AF48" s="1027"/>
      <c r="AG48" s="1032"/>
      <c r="AH48" s="1033"/>
      <c r="AI48" s="1033"/>
      <c r="AJ48" s="1033"/>
      <c r="AK48" s="1033"/>
      <c r="AL48" s="1033"/>
      <c r="AM48" s="1033"/>
      <c r="AN48" s="1033"/>
      <c r="AO48" s="1039"/>
      <c r="AP48" s="1037"/>
      <c r="AQ48" s="1026"/>
      <c r="AR48" s="1026"/>
      <c r="AS48" s="1027"/>
      <c r="AT48" s="1032"/>
      <c r="AU48" s="1033"/>
      <c r="AV48" s="1033"/>
      <c r="AW48" s="1033"/>
      <c r="AX48" s="1033"/>
      <c r="AY48" s="1033"/>
      <c r="AZ48" s="1033"/>
      <c r="BA48" s="1034"/>
      <c r="BB48" s="1035"/>
      <c r="BC48" s="1055"/>
      <c r="BD48" s="1056"/>
      <c r="BE48" s="1056"/>
      <c r="BF48" s="1057"/>
      <c r="BG48" s="1043"/>
      <c r="BH48" s="1044"/>
      <c r="BI48" s="1044"/>
      <c r="BJ48" s="1044"/>
      <c r="BK48" s="1044"/>
      <c r="BL48" s="1044"/>
      <c r="BM48" s="1044"/>
      <c r="BN48" s="1048"/>
      <c r="BO48" s="1048"/>
      <c r="BP48" s="1059"/>
      <c r="BQ48" s="1026"/>
      <c r="BR48" s="1026"/>
      <c r="BS48" s="1027"/>
      <c r="BT48" s="1032"/>
      <c r="BU48" s="1033"/>
      <c r="BV48" s="1033"/>
      <c r="BW48" s="1033"/>
      <c r="BX48" s="1033"/>
      <c r="BY48" s="1033"/>
      <c r="BZ48" s="1033"/>
      <c r="CA48" s="1034"/>
      <c r="CB48" s="1035"/>
      <c r="CC48" s="1037"/>
      <c r="CD48" s="1026"/>
      <c r="CE48" s="1026"/>
      <c r="CF48" s="1027"/>
      <c r="CG48" s="1032"/>
      <c r="CH48" s="1033"/>
      <c r="CI48" s="1033"/>
      <c r="CJ48" s="1033"/>
      <c r="CK48" s="1033"/>
      <c r="CL48" s="1033"/>
      <c r="CM48" s="1033"/>
      <c r="CN48" s="1033"/>
      <c r="CO48" s="1039"/>
      <c r="CP48" s="1043"/>
      <c r="CQ48" s="1044"/>
      <c r="CR48" s="1044"/>
      <c r="CS48" s="1045"/>
      <c r="CT48" s="1043"/>
      <c r="CU48" s="1044"/>
      <c r="CV48" s="1044"/>
      <c r="CW48" s="1044"/>
      <c r="CX48" s="1044"/>
      <c r="CY48" s="1044"/>
      <c r="CZ48" s="1044"/>
      <c r="DA48" s="1048"/>
      <c r="DB48" s="1049"/>
      <c r="DC48" s="611"/>
      <c r="DD48" s="611"/>
      <c r="DE48" s="611"/>
      <c r="DF48" s="611"/>
      <c r="DG48" s="611"/>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row>
    <row r="49" spans="2:133" ht="10.5" customHeight="1">
      <c r="B49" s="1050"/>
      <c r="C49" s="1018"/>
      <c r="D49" s="1018"/>
      <c r="E49" s="1018"/>
      <c r="F49" s="1014"/>
      <c r="G49" s="1015"/>
      <c r="H49" s="1015"/>
      <c r="I49" s="1017"/>
      <c r="J49" s="1018"/>
      <c r="K49" s="1140">
        <v>12</v>
      </c>
      <c r="L49" s="1141"/>
      <c r="M49" s="1141"/>
      <c r="N49" s="1017" t="s">
        <v>50</v>
      </c>
      <c r="O49" s="1020"/>
      <c r="P49" s="1022"/>
      <c r="Q49" s="1023"/>
      <c r="R49" s="1023"/>
      <c r="S49" s="1024"/>
      <c r="T49" s="1028"/>
      <c r="U49" s="1029"/>
      <c r="V49" s="1029"/>
      <c r="W49" s="1029"/>
      <c r="X49" s="1029"/>
      <c r="Y49" s="1029"/>
      <c r="Z49" s="1029"/>
      <c r="AA49" s="1030"/>
      <c r="AB49" s="1031"/>
      <c r="AC49" s="1036"/>
      <c r="AD49" s="1023"/>
      <c r="AE49" s="1023"/>
      <c r="AF49" s="1024"/>
      <c r="AG49" s="1028"/>
      <c r="AH49" s="1029"/>
      <c r="AI49" s="1029"/>
      <c r="AJ49" s="1029"/>
      <c r="AK49" s="1029"/>
      <c r="AL49" s="1029"/>
      <c r="AM49" s="1029"/>
      <c r="AN49" s="1029"/>
      <c r="AO49" s="1038"/>
      <c r="AP49" s="1036"/>
      <c r="AQ49" s="1023"/>
      <c r="AR49" s="1023"/>
      <c r="AS49" s="1024"/>
      <c r="AT49" s="1028"/>
      <c r="AU49" s="1029"/>
      <c r="AV49" s="1029"/>
      <c r="AW49" s="1029"/>
      <c r="AX49" s="1029"/>
      <c r="AY49" s="1029"/>
      <c r="AZ49" s="1029"/>
      <c r="BA49" s="1030"/>
      <c r="BB49" s="1031"/>
      <c r="BC49" s="1052">
        <f>SUM(P49+AC49+AP49)</f>
        <v>0</v>
      </c>
      <c r="BD49" s="1053"/>
      <c r="BE49" s="1053"/>
      <c r="BF49" s="1054"/>
      <c r="BG49" s="1040">
        <f>SUM(T49+AG49+AT49)</f>
        <v>0</v>
      </c>
      <c r="BH49" s="1041"/>
      <c r="BI49" s="1041"/>
      <c r="BJ49" s="1041"/>
      <c r="BK49" s="1041"/>
      <c r="BL49" s="1041"/>
      <c r="BM49" s="1041"/>
      <c r="BN49" s="1046"/>
      <c r="BO49" s="1046"/>
      <c r="BP49" s="1058"/>
      <c r="BQ49" s="1023"/>
      <c r="BR49" s="1023"/>
      <c r="BS49" s="1024"/>
      <c r="BT49" s="1028"/>
      <c r="BU49" s="1029"/>
      <c r="BV49" s="1029"/>
      <c r="BW49" s="1029"/>
      <c r="BX49" s="1029"/>
      <c r="BY49" s="1029"/>
      <c r="BZ49" s="1029"/>
      <c r="CA49" s="1030"/>
      <c r="CB49" s="1031"/>
      <c r="CC49" s="1036"/>
      <c r="CD49" s="1023"/>
      <c r="CE49" s="1023"/>
      <c r="CF49" s="1024"/>
      <c r="CG49" s="1028"/>
      <c r="CH49" s="1029"/>
      <c r="CI49" s="1029"/>
      <c r="CJ49" s="1029"/>
      <c r="CK49" s="1029"/>
      <c r="CL49" s="1029"/>
      <c r="CM49" s="1029"/>
      <c r="CN49" s="1029"/>
      <c r="CO49" s="1038"/>
      <c r="CP49" s="1040">
        <f t="shared" ref="CP49" si="19">SUM(BP49+CC49)</f>
        <v>0</v>
      </c>
      <c r="CQ49" s="1041"/>
      <c r="CR49" s="1041"/>
      <c r="CS49" s="1042"/>
      <c r="CT49" s="1040">
        <f>SUM(BT49+CG49)</f>
        <v>0</v>
      </c>
      <c r="CU49" s="1041"/>
      <c r="CV49" s="1041"/>
      <c r="CW49" s="1041"/>
      <c r="CX49" s="1041"/>
      <c r="CY49" s="1041"/>
      <c r="CZ49" s="1041"/>
      <c r="DA49" s="1046"/>
      <c r="DB49" s="1047"/>
      <c r="DC49" s="611"/>
      <c r="DD49" s="611"/>
      <c r="DE49" s="611"/>
      <c r="DF49" s="611"/>
      <c r="DG49" s="611"/>
      <c r="DH49" s="287"/>
      <c r="DI49" s="287"/>
      <c r="DJ49" s="287"/>
      <c r="DK49" s="287"/>
      <c r="DL49" s="287"/>
      <c r="DM49" s="287"/>
      <c r="DN49" s="287"/>
      <c r="DO49" s="287"/>
      <c r="DP49" s="287"/>
      <c r="DQ49" s="287"/>
      <c r="DR49" s="287"/>
      <c r="DS49" s="287"/>
      <c r="DT49" s="287"/>
      <c r="DU49" s="287"/>
      <c r="DV49" s="287"/>
      <c r="DW49" s="287"/>
      <c r="DX49" s="287"/>
      <c r="DY49" s="287"/>
      <c r="DZ49" s="287"/>
      <c r="EA49" s="287"/>
      <c r="EB49" s="287"/>
      <c r="EC49" s="287"/>
    </row>
    <row r="50" spans="2:133" ht="10.5" customHeight="1">
      <c r="B50" s="1051"/>
      <c r="C50" s="1019"/>
      <c r="D50" s="1019"/>
      <c r="E50" s="1019"/>
      <c r="F50" s="1016"/>
      <c r="G50" s="1016"/>
      <c r="H50" s="1016"/>
      <c r="I50" s="1019"/>
      <c r="J50" s="1019"/>
      <c r="K50" s="1124"/>
      <c r="L50" s="1124"/>
      <c r="M50" s="1124"/>
      <c r="N50" s="1019"/>
      <c r="O50" s="1021"/>
      <c r="P50" s="1025"/>
      <c r="Q50" s="1026"/>
      <c r="R50" s="1026"/>
      <c r="S50" s="1027"/>
      <c r="T50" s="1032"/>
      <c r="U50" s="1033"/>
      <c r="V50" s="1033"/>
      <c r="W50" s="1033"/>
      <c r="X50" s="1033"/>
      <c r="Y50" s="1033"/>
      <c r="Z50" s="1033"/>
      <c r="AA50" s="1034"/>
      <c r="AB50" s="1035"/>
      <c r="AC50" s="1037"/>
      <c r="AD50" s="1026"/>
      <c r="AE50" s="1026"/>
      <c r="AF50" s="1027"/>
      <c r="AG50" s="1032"/>
      <c r="AH50" s="1033"/>
      <c r="AI50" s="1033"/>
      <c r="AJ50" s="1033"/>
      <c r="AK50" s="1033"/>
      <c r="AL50" s="1033"/>
      <c r="AM50" s="1033"/>
      <c r="AN50" s="1033"/>
      <c r="AO50" s="1039"/>
      <c r="AP50" s="1037"/>
      <c r="AQ50" s="1026"/>
      <c r="AR50" s="1026"/>
      <c r="AS50" s="1027"/>
      <c r="AT50" s="1032"/>
      <c r="AU50" s="1033"/>
      <c r="AV50" s="1033"/>
      <c r="AW50" s="1033"/>
      <c r="AX50" s="1033"/>
      <c r="AY50" s="1033"/>
      <c r="AZ50" s="1033"/>
      <c r="BA50" s="1034"/>
      <c r="BB50" s="1035"/>
      <c r="BC50" s="1055"/>
      <c r="BD50" s="1056"/>
      <c r="BE50" s="1056"/>
      <c r="BF50" s="1057"/>
      <c r="BG50" s="1043"/>
      <c r="BH50" s="1044"/>
      <c r="BI50" s="1044"/>
      <c r="BJ50" s="1044"/>
      <c r="BK50" s="1044"/>
      <c r="BL50" s="1044"/>
      <c r="BM50" s="1044"/>
      <c r="BN50" s="1048"/>
      <c r="BO50" s="1048"/>
      <c r="BP50" s="1059"/>
      <c r="BQ50" s="1026"/>
      <c r="BR50" s="1026"/>
      <c r="BS50" s="1027"/>
      <c r="BT50" s="1032"/>
      <c r="BU50" s="1033"/>
      <c r="BV50" s="1033"/>
      <c r="BW50" s="1033"/>
      <c r="BX50" s="1033"/>
      <c r="BY50" s="1033"/>
      <c r="BZ50" s="1033"/>
      <c r="CA50" s="1034"/>
      <c r="CB50" s="1035"/>
      <c r="CC50" s="1037"/>
      <c r="CD50" s="1026"/>
      <c r="CE50" s="1026"/>
      <c r="CF50" s="1027"/>
      <c r="CG50" s="1032"/>
      <c r="CH50" s="1033"/>
      <c r="CI50" s="1033"/>
      <c r="CJ50" s="1033"/>
      <c r="CK50" s="1033"/>
      <c r="CL50" s="1033"/>
      <c r="CM50" s="1033"/>
      <c r="CN50" s="1033"/>
      <c r="CO50" s="1039"/>
      <c r="CP50" s="1043"/>
      <c r="CQ50" s="1044"/>
      <c r="CR50" s="1044"/>
      <c r="CS50" s="1045"/>
      <c r="CT50" s="1043"/>
      <c r="CU50" s="1044"/>
      <c r="CV50" s="1044"/>
      <c r="CW50" s="1044"/>
      <c r="CX50" s="1044"/>
      <c r="CY50" s="1044"/>
      <c r="CZ50" s="1044"/>
      <c r="DA50" s="1048"/>
      <c r="DB50" s="1049"/>
      <c r="DC50" s="611"/>
      <c r="DD50" s="611"/>
      <c r="DE50" s="611"/>
      <c r="DF50" s="611"/>
      <c r="DG50" s="611"/>
      <c r="DH50" s="287"/>
      <c r="DI50" s="287"/>
      <c r="DJ50" s="287"/>
      <c r="DK50" s="287"/>
      <c r="DL50" s="287"/>
      <c r="DM50" s="287"/>
      <c r="DN50" s="287"/>
      <c r="DO50" s="287"/>
      <c r="DP50" s="287"/>
      <c r="DQ50" s="287"/>
      <c r="DR50" s="287"/>
      <c r="DS50" s="287"/>
      <c r="DT50" s="287"/>
      <c r="DU50" s="287"/>
      <c r="DV50" s="287"/>
      <c r="DW50" s="287"/>
      <c r="DX50" s="287"/>
      <c r="DY50" s="287"/>
      <c r="DZ50" s="287"/>
      <c r="EA50" s="287"/>
      <c r="EB50" s="287"/>
      <c r="EC50" s="287"/>
    </row>
    <row r="51" spans="2:133" ht="10.5" customHeight="1">
      <c r="B51" s="1010" t="s">
        <v>757</v>
      </c>
      <c r="C51" s="1011"/>
      <c r="D51" s="1011"/>
      <c r="E51" s="1011"/>
      <c r="F51" s="1014">
        <v>5</v>
      </c>
      <c r="G51" s="1015"/>
      <c r="H51" s="1015"/>
      <c r="I51" s="1017" t="s">
        <v>27</v>
      </c>
      <c r="J51" s="1018"/>
      <c r="K51" s="1014">
        <v>1</v>
      </c>
      <c r="L51" s="1015"/>
      <c r="M51" s="1015"/>
      <c r="N51" s="1017" t="s">
        <v>50</v>
      </c>
      <c r="O51" s="1020"/>
      <c r="P51" s="1022"/>
      <c r="Q51" s="1023"/>
      <c r="R51" s="1023"/>
      <c r="S51" s="1024"/>
      <c r="T51" s="1028"/>
      <c r="U51" s="1029"/>
      <c r="V51" s="1029"/>
      <c r="W51" s="1029"/>
      <c r="X51" s="1029"/>
      <c r="Y51" s="1029"/>
      <c r="Z51" s="1029"/>
      <c r="AA51" s="1030"/>
      <c r="AB51" s="1031"/>
      <c r="AC51" s="1036"/>
      <c r="AD51" s="1023"/>
      <c r="AE51" s="1023"/>
      <c r="AF51" s="1024"/>
      <c r="AG51" s="1028"/>
      <c r="AH51" s="1029"/>
      <c r="AI51" s="1029"/>
      <c r="AJ51" s="1029"/>
      <c r="AK51" s="1029"/>
      <c r="AL51" s="1029"/>
      <c r="AM51" s="1029"/>
      <c r="AN51" s="1029"/>
      <c r="AO51" s="1038"/>
      <c r="AP51" s="1036"/>
      <c r="AQ51" s="1023"/>
      <c r="AR51" s="1023"/>
      <c r="AS51" s="1024"/>
      <c r="AT51" s="1028"/>
      <c r="AU51" s="1029"/>
      <c r="AV51" s="1029"/>
      <c r="AW51" s="1029"/>
      <c r="AX51" s="1029"/>
      <c r="AY51" s="1029"/>
      <c r="AZ51" s="1029"/>
      <c r="BA51" s="1030"/>
      <c r="BB51" s="1031"/>
      <c r="BC51" s="1052">
        <f>SUM(P51+AC51+AP51)</f>
        <v>0</v>
      </c>
      <c r="BD51" s="1053"/>
      <c r="BE51" s="1053"/>
      <c r="BF51" s="1054"/>
      <c r="BG51" s="1040">
        <f>SUM(T51+AG51+AT51)</f>
        <v>0</v>
      </c>
      <c r="BH51" s="1041"/>
      <c r="BI51" s="1041"/>
      <c r="BJ51" s="1041"/>
      <c r="BK51" s="1041"/>
      <c r="BL51" s="1041"/>
      <c r="BM51" s="1041"/>
      <c r="BN51" s="1046"/>
      <c r="BO51" s="1046"/>
      <c r="BP51" s="1058"/>
      <c r="BQ51" s="1023"/>
      <c r="BR51" s="1023"/>
      <c r="BS51" s="1024"/>
      <c r="BT51" s="1028"/>
      <c r="BU51" s="1029"/>
      <c r="BV51" s="1029"/>
      <c r="BW51" s="1029"/>
      <c r="BX51" s="1029"/>
      <c r="BY51" s="1029"/>
      <c r="BZ51" s="1029"/>
      <c r="CA51" s="1030"/>
      <c r="CB51" s="1031"/>
      <c r="CC51" s="1036"/>
      <c r="CD51" s="1023"/>
      <c r="CE51" s="1023"/>
      <c r="CF51" s="1024"/>
      <c r="CG51" s="1028"/>
      <c r="CH51" s="1029"/>
      <c r="CI51" s="1029"/>
      <c r="CJ51" s="1029"/>
      <c r="CK51" s="1029"/>
      <c r="CL51" s="1029"/>
      <c r="CM51" s="1029"/>
      <c r="CN51" s="1029"/>
      <c r="CO51" s="1038"/>
      <c r="CP51" s="1040">
        <f t="shared" ref="CP51" si="20">SUM(BP51+CC51)</f>
        <v>0</v>
      </c>
      <c r="CQ51" s="1041"/>
      <c r="CR51" s="1041"/>
      <c r="CS51" s="1042"/>
      <c r="CT51" s="1040">
        <f>SUM(BT51+CG51)</f>
        <v>0</v>
      </c>
      <c r="CU51" s="1041"/>
      <c r="CV51" s="1041"/>
      <c r="CW51" s="1041"/>
      <c r="CX51" s="1041"/>
      <c r="CY51" s="1041"/>
      <c r="CZ51" s="1041"/>
      <c r="DA51" s="1046"/>
      <c r="DB51" s="1047"/>
      <c r="DC51" s="611"/>
      <c r="DD51" s="611"/>
      <c r="DE51" s="611"/>
      <c r="DF51" s="611"/>
      <c r="DG51" s="611"/>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row>
    <row r="52" spans="2:133" ht="10.5" customHeight="1">
      <c r="B52" s="1012"/>
      <c r="C52" s="1013"/>
      <c r="D52" s="1013"/>
      <c r="E52" s="1013"/>
      <c r="F52" s="1016"/>
      <c r="G52" s="1016"/>
      <c r="H52" s="1016"/>
      <c r="I52" s="1019"/>
      <c r="J52" s="1019"/>
      <c r="K52" s="1016"/>
      <c r="L52" s="1016"/>
      <c r="M52" s="1016"/>
      <c r="N52" s="1019"/>
      <c r="O52" s="1021"/>
      <c r="P52" s="1025"/>
      <c r="Q52" s="1026"/>
      <c r="R52" s="1026"/>
      <c r="S52" s="1027"/>
      <c r="T52" s="1032"/>
      <c r="U52" s="1033"/>
      <c r="V52" s="1033"/>
      <c r="W52" s="1033"/>
      <c r="X52" s="1033"/>
      <c r="Y52" s="1033"/>
      <c r="Z52" s="1033"/>
      <c r="AA52" s="1034"/>
      <c r="AB52" s="1035"/>
      <c r="AC52" s="1037"/>
      <c r="AD52" s="1026"/>
      <c r="AE52" s="1026"/>
      <c r="AF52" s="1027"/>
      <c r="AG52" s="1032"/>
      <c r="AH52" s="1033"/>
      <c r="AI52" s="1033"/>
      <c r="AJ52" s="1033"/>
      <c r="AK52" s="1033"/>
      <c r="AL52" s="1033"/>
      <c r="AM52" s="1033"/>
      <c r="AN52" s="1033"/>
      <c r="AO52" s="1039"/>
      <c r="AP52" s="1037"/>
      <c r="AQ52" s="1026"/>
      <c r="AR52" s="1026"/>
      <c r="AS52" s="1027"/>
      <c r="AT52" s="1032"/>
      <c r="AU52" s="1033"/>
      <c r="AV52" s="1033"/>
      <c r="AW52" s="1033"/>
      <c r="AX52" s="1033"/>
      <c r="AY52" s="1033"/>
      <c r="AZ52" s="1033"/>
      <c r="BA52" s="1034"/>
      <c r="BB52" s="1035"/>
      <c r="BC52" s="1055"/>
      <c r="BD52" s="1056"/>
      <c r="BE52" s="1056"/>
      <c r="BF52" s="1057"/>
      <c r="BG52" s="1043"/>
      <c r="BH52" s="1044"/>
      <c r="BI52" s="1044"/>
      <c r="BJ52" s="1044"/>
      <c r="BK52" s="1044"/>
      <c r="BL52" s="1044"/>
      <c r="BM52" s="1044"/>
      <c r="BN52" s="1048"/>
      <c r="BO52" s="1048"/>
      <c r="BP52" s="1059"/>
      <c r="BQ52" s="1026"/>
      <c r="BR52" s="1026"/>
      <c r="BS52" s="1027"/>
      <c r="BT52" s="1032"/>
      <c r="BU52" s="1033"/>
      <c r="BV52" s="1033"/>
      <c r="BW52" s="1033"/>
      <c r="BX52" s="1033"/>
      <c r="BY52" s="1033"/>
      <c r="BZ52" s="1033"/>
      <c r="CA52" s="1034"/>
      <c r="CB52" s="1035"/>
      <c r="CC52" s="1037"/>
      <c r="CD52" s="1026"/>
      <c r="CE52" s="1026"/>
      <c r="CF52" s="1027"/>
      <c r="CG52" s="1032"/>
      <c r="CH52" s="1033"/>
      <c r="CI52" s="1033"/>
      <c r="CJ52" s="1033"/>
      <c r="CK52" s="1033"/>
      <c r="CL52" s="1033"/>
      <c r="CM52" s="1033"/>
      <c r="CN52" s="1033"/>
      <c r="CO52" s="1039"/>
      <c r="CP52" s="1043"/>
      <c r="CQ52" s="1044"/>
      <c r="CR52" s="1044"/>
      <c r="CS52" s="1045"/>
      <c r="CT52" s="1043"/>
      <c r="CU52" s="1044"/>
      <c r="CV52" s="1044"/>
      <c r="CW52" s="1044"/>
      <c r="CX52" s="1044"/>
      <c r="CY52" s="1044"/>
      <c r="CZ52" s="1044"/>
      <c r="DA52" s="1048"/>
      <c r="DB52" s="1049"/>
      <c r="DC52" s="611"/>
      <c r="DD52" s="611"/>
      <c r="DE52" s="611"/>
      <c r="DF52" s="611"/>
      <c r="DG52" s="611"/>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row>
    <row r="53" spans="2:133" ht="10.5" customHeight="1">
      <c r="B53" s="1050"/>
      <c r="C53" s="1018"/>
      <c r="D53" s="1018"/>
      <c r="E53" s="1018"/>
      <c r="F53" s="1014"/>
      <c r="G53" s="1015"/>
      <c r="H53" s="1015"/>
      <c r="I53" s="1017"/>
      <c r="J53" s="1018"/>
      <c r="K53" s="1014">
        <v>2</v>
      </c>
      <c r="L53" s="1015"/>
      <c r="M53" s="1015"/>
      <c r="N53" s="1017" t="s">
        <v>50</v>
      </c>
      <c r="O53" s="1020"/>
      <c r="P53" s="1022"/>
      <c r="Q53" s="1023"/>
      <c r="R53" s="1023"/>
      <c r="S53" s="1024"/>
      <c r="T53" s="1028"/>
      <c r="U53" s="1029"/>
      <c r="V53" s="1029"/>
      <c r="W53" s="1029"/>
      <c r="X53" s="1029"/>
      <c r="Y53" s="1029"/>
      <c r="Z53" s="1029"/>
      <c r="AA53" s="1030"/>
      <c r="AB53" s="1031"/>
      <c r="AC53" s="1036"/>
      <c r="AD53" s="1023"/>
      <c r="AE53" s="1023"/>
      <c r="AF53" s="1024"/>
      <c r="AG53" s="1028"/>
      <c r="AH53" s="1029"/>
      <c r="AI53" s="1029"/>
      <c r="AJ53" s="1029"/>
      <c r="AK53" s="1029"/>
      <c r="AL53" s="1029"/>
      <c r="AM53" s="1029"/>
      <c r="AN53" s="1029"/>
      <c r="AO53" s="1038"/>
      <c r="AP53" s="1036"/>
      <c r="AQ53" s="1023"/>
      <c r="AR53" s="1023"/>
      <c r="AS53" s="1024"/>
      <c r="AT53" s="1028"/>
      <c r="AU53" s="1029"/>
      <c r="AV53" s="1029"/>
      <c r="AW53" s="1029"/>
      <c r="AX53" s="1029"/>
      <c r="AY53" s="1029"/>
      <c r="AZ53" s="1029"/>
      <c r="BA53" s="1030"/>
      <c r="BB53" s="1031"/>
      <c r="BC53" s="1052">
        <f>SUM(P53+AC53+AP53)</f>
        <v>0</v>
      </c>
      <c r="BD53" s="1053"/>
      <c r="BE53" s="1053"/>
      <c r="BF53" s="1054"/>
      <c r="BG53" s="1040">
        <f>SUM(T53+AG53+AT53)</f>
        <v>0</v>
      </c>
      <c r="BH53" s="1041"/>
      <c r="BI53" s="1041"/>
      <c r="BJ53" s="1041"/>
      <c r="BK53" s="1041"/>
      <c r="BL53" s="1041"/>
      <c r="BM53" s="1041"/>
      <c r="BN53" s="1046"/>
      <c r="BO53" s="1046"/>
      <c r="BP53" s="1058"/>
      <c r="BQ53" s="1023"/>
      <c r="BR53" s="1023"/>
      <c r="BS53" s="1024"/>
      <c r="BT53" s="1028"/>
      <c r="BU53" s="1029"/>
      <c r="BV53" s="1029"/>
      <c r="BW53" s="1029"/>
      <c r="BX53" s="1029"/>
      <c r="BY53" s="1029"/>
      <c r="BZ53" s="1029"/>
      <c r="CA53" s="1030"/>
      <c r="CB53" s="1031"/>
      <c r="CC53" s="1036"/>
      <c r="CD53" s="1023"/>
      <c r="CE53" s="1023"/>
      <c r="CF53" s="1024"/>
      <c r="CG53" s="1028"/>
      <c r="CH53" s="1029"/>
      <c r="CI53" s="1029"/>
      <c r="CJ53" s="1029"/>
      <c r="CK53" s="1029"/>
      <c r="CL53" s="1029"/>
      <c r="CM53" s="1029"/>
      <c r="CN53" s="1029"/>
      <c r="CO53" s="1038"/>
      <c r="CP53" s="1040">
        <f t="shared" ref="CP53" si="21">SUM(BP53+CC53)</f>
        <v>0</v>
      </c>
      <c r="CQ53" s="1041"/>
      <c r="CR53" s="1041"/>
      <c r="CS53" s="1042"/>
      <c r="CT53" s="1040">
        <f t="shared" ref="CT53" si="22">SUM(BT53+CG53)</f>
        <v>0</v>
      </c>
      <c r="CU53" s="1041"/>
      <c r="CV53" s="1041"/>
      <c r="CW53" s="1041"/>
      <c r="CX53" s="1041"/>
      <c r="CY53" s="1041"/>
      <c r="CZ53" s="1041"/>
      <c r="DA53" s="1046"/>
      <c r="DB53" s="1047"/>
      <c r="DC53" s="611"/>
      <c r="DD53" s="611"/>
      <c r="DE53" s="611"/>
      <c r="DF53" s="611"/>
      <c r="DG53" s="611"/>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row>
    <row r="54" spans="2:133" ht="10.5" customHeight="1">
      <c r="B54" s="1051"/>
      <c r="C54" s="1019"/>
      <c r="D54" s="1019"/>
      <c r="E54" s="1019"/>
      <c r="F54" s="1016"/>
      <c r="G54" s="1016"/>
      <c r="H54" s="1016"/>
      <c r="I54" s="1019"/>
      <c r="J54" s="1019"/>
      <c r="K54" s="1016"/>
      <c r="L54" s="1016"/>
      <c r="M54" s="1016"/>
      <c r="N54" s="1019"/>
      <c r="O54" s="1021"/>
      <c r="P54" s="1025"/>
      <c r="Q54" s="1026"/>
      <c r="R54" s="1026"/>
      <c r="S54" s="1027"/>
      <c r="T54" s="1032"/>
      <c r="U54" s="1033"/>
      <c r="V54" s="1033"/>
      <c r="W54" s="1033"/>
      <c r="X54" s="1033"/>
      <c r="Y54" s="1033"/>
      <c r="Z54" s="1033"/>
      <c r="AA54" s="1034"/>
      <c r="AB54" s="1035"/>
      <c r="AC54" s="1037"/>
      <c r="AD54" s="1026"/>
      <c r="AE54" s="1026"/>
      <c r="AF54" s="1027"/>
      <c r="AG54" s="1032"/>
      <c r="AH54" s="1033"/>
      <c r="AI54" s="1033"/>
      <c r="AJ54" s="1033"/>
      <c r="AK54" s="1033"/>
      <c r="AL54" s="1033"/>
      <c r="AM54" s="1033"/>
      <c r="AN54" s="1033"/>
      <c r="AO54" s="1039"/>
      <c r="AP54" s="1037"/>
      <c r="AQ54" s="1026"/>
      <c r="AR54" s="1026"/>
      <c r="AS54" s="1027"/>
      <c r="AT54" s="1032"/>
      <c r="AU54" s="1033"/>
      <c r="AV54" s="1033"/>
      <c r="AW54" s="1033"/>
      <c r="AX54" s="1033"/>
      <c r="AY54" s="1033"/>
      <c r="AZ54" s="1033"/>
      <c r="BA54" s="1034"/>
      <c r="BB54" s="1035"/>
      <c r="BC54" s="1055"/>
      <c r="BD54" s="1056"/>
      <c r="BE54" s="1056"/>
      <c r="BF54" s="1057"/>
      <c r="BG54" s="1043"/>
      <c r="BH54" s="1044"/>
      <c r="BI54" s="1044"/>
      <c r="BJ54" s="1044"/>
      <c r="BK54" s="1044"/>
      <c r="BL54" s="1044"/>
      <c r="BM54" s="1044"/>
      <c r="BN54" s="1048"/>
      <c r="BO54" s="1048"/>
      <c r="BP54" s="1059"/>
      <c r="BQ54" s="1026"/>
      <c r="BR54" s="1026"/>
      <c r="BS54" s="1027"/>
      <c r="BT54" s="1032"/>
      <c r="BU54" s="1033"/>
      <c r="BV54" s="1033"/>
      <c r="BW54" s="1033"/>
      <c r="BX54" s="1033"/>
      <c r="BY54" s="1033"/>
      <c r="BZ54" s="1033"/>
      <c r="CA54" s="1034"/>
      <c r="CB54" s="1035"/>
      <c r="CC54" s="1037"/>
      <c r="CD54" s="1026"/>
      <c r="CE54" s="1026"/>
      <c r="CF54" s="1027"/>
      <c r="CG54" s="1032"/>
      <c r="CH54" s="1033"/>
      <c r="CI54" s="1033"/>
      <c r="CJ54" s="1033"/>
      <c r="CK54" s="1033"/>
      <c r="CL54" s="1033"/>
      <c r="CM54" s="1033"/>
      <c r="CN54" s="1033"/>
      <c r="CO54" s="1039"/>
      <c r="CP54" s="1043"/>
      <c r="CQ54" s="1044"/>
      <c r="CR54" s="1044"/>
      <c r="CS54" s="1045"/>
      <c r="CT54" s="1043"/>
      <c r="CU54" s="1044"/>
      <c r="CV54" s="1044"/>
      <c r="CW54" s="1044"/>
      <c r="CX54" s="1044"/>
      <c r="CY54" s="1044"/>
      <c r="CZ54" s="1044"/>
      <c r="DA54" s="1048"/>
      <c r="DB54" s="1049"/>
      <c r="DC54" s="611"/>
      <c r="DD54" s="611"/>
      <c r="DE54" s="611"/>
      <c r="DF54" s="611"/>
      <c r="DG54" s="611"/>
      <c r="DH54" s="287"/>
      <c r="DI54" s="287"/>
      <c r="DJ54" s="287"/>
      <c r="DK54" s="287"/>
      <c r="DL54" s="287"/>
      <c r="DM54" s="287"/>
      <c r="DN54" s="287"/>
      <c r="DO54" s="287"/>
      <c r="DP54" s="287"/>
      <c r="DQ54" s="287"/>
      <c r="DR54" s="287"/>
      <c r="DS54" s="287"/>
      <c r="DT54" s="287"/>
      <c r="DU54" s="287"/>
      <c r="DV54" s="287"/>
      <c r="DW54" s="287"/>
      <c r="DX54" s="287"/>
      <c r="DY54" s="287"/>
      <c r="DZ54" s="287"/>
      <c r="EA54" s="287"/>
      <c r="EB54" s="287"/>
      <c r="EC54" s="287"/>
    </row>
    <row r="55" spans="2:133" ht="10.5" customHeight="1">
      <c r="B55" s="1050"/>
      <c r="C55" s="1018"/>
      <c r="D55" s="1018"/>
      <c r="E55" s="1018"/>
      <c r="F55" s="1014"/>
      <c r="G55" s="1015"/>
      <c r="H55" s="1015"/>
      <c r="I55" s="1017"/>
      <c r="J55" s="1018"/>
      <c r="K55" s="1014">
        <v>3</v>
      </c>
      <c r="L55" s="1015"/>
      <c r="M55" s="1015"/>
      <c r="N55" s="1017" t="s">
        <v>50</v>
      </c>
      <c r="O55" s="1020"/>
      <c r="P55" s="1022"/>
      <c r="Q55" s="1023"/>
      <c r="R55" s="1023"/>
      <c r="S55" s="1024"/>
      <c r="T55" s="1028"/>
      <c r="U55" s="1029"/>
      <c r="V55" s="1029"/>
      <c r="W55" s="1029"/>
      <c r="X55" s="1029"/>
      <c r="Y55" s="1029"/>
      <c r="Z55" s="1029"/>
      <c r="AA55" s="1030"/>
      <c r="AB55" s="1031"/>
      <c r="AC55" s="1036"/>
      <c r="AD55" s="1023"/>
      <c r="AE55" s="1023"/>
      <c r="AF55" s="1024"/>
      <c r="AG55" s="1028"/>
      <c r="AH55" s="1029"/>
      <c r="AI55" s="1029"/>
      <c r="AJ55" s="1029"/>
      <c r="AK55" s="1029"/>
      <c r="AL55" s="1029"/>
      <c r="AM55" s="1029"/>
      <c r="AN55" s="1029"/>
      <c r="AO55" s="1038"/>
      <c r="AP55" s="1036"/>
      <c r="AQ55" s="1023"/>
      <c r="AR55" s="1023"/>
      <c r="AS55" s="1024"/>
      <c r="AT55" s="1028"/>
      <c r="AU55" s="1029"/>
      <c r="AV55" s="1029"/>
      <c r="AW55" s="1029"/>
      <c r="AX55" s="1029"/>
      <c r="AY55" s="1029"/>
      <c r="AZ55" s="1029"/>
      <c r="BA55" s="1030"/>
      <c r="BB55" s="1031"/>
      <c r="BC55" s="1052">
        <f>SUM(P55+AC55+AP55)</f>
        <v>0</v>
      </c>
      <c r="BD55" s="1053"/>
      <c r="BE55" s="1053"/>
      <c r="BF55" s="1054"/>
      <c r="BG55" s="1040">
        <f>SUM(T55+AG55+AT55)</f>
        <v>0</v>
      </c>
      <c r="BH55" s="1041"/>
      <c r="BI55" s="1041"/>
      <c r="BJ55" s="1041"/>
      <c r="BK55" s="1041"/>
      <c r="BL55" s="1041"/>
      <c r="BM55" s="1041"/>
      <c r="BN55" s="1046"/>
      <c r="BO55" s="1046"/>
      <c r="BP55" s="1058"/>
      <c r="BQ55" s="1023"/>
      <c r="BR55" s="1023"/>
      <c r="BS55" s="1024"/>
      <c r="BT55" s="1028"/>
      <c r="BU55" s="1029"/>
      <c r="BV55" s="1029"/>
      <c r="BW55" s="1029"/>
      <c r="BX55" s="1029"/>
      <c r="BY55" s="1029"/>
      <c r="BZ55" s="1029"/>
      <c r="CA55" s="1030"/>
      <c r="CB55" s="1031"/>
      <c r="CC55" s="1036"/>
      <c r="CD55" s="1023"/>
      <c r="CE55" s="1023"/>
      <c r="CF55" s="1024"/>
      <c r="CG55" s="1028"/>
      <c r="CH55" s="1029"/>
      <c r="CI55" s="1029"/>
      <c r="CJ55" s="1029"/>
      <c r="CK55" s="1029"/>
      <c r="CL55" s="1029"/>
      <c r="CM55" s="1029"/>
      <c r="CN55" s="1029"/>
      <c r="CO55" s="1038"/>
      <c r="CP55" s="1040">
        <f>SUM(BP55+CC55)</f>
        <v>0</v>
      </c>
      <c r="CQ55" s="1041"/>
      <c r="CR55" s="1041"/>
      <c r="CS55" s="1042"/>
      <c r="CT55" s="1040">
        <f t="shared" ref="CT55" si="23">SUM(BT55+CG55)</f>
        <v>0</v>
      </c>
      <c r="CU55" s="1041"/>
      <c r="CV55" s="1041"/>
      <c r="CW55" s="1041"/>
      <c r="CX55" s="1041"/>
      <c r="CY55" s="1041"/>
      <c r="CZ55" s="1041"/>
      <c r="DA55" s="1046"/>
      <c r="DB55" s="1047"/>
      <c r="DC55" s="611"/>
      <c r="DD55" s="611"/>
      <c r="DE55" s="611"/>
      <c r="DF55" s="611"/>
      <c r="DG55" s="611"/>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row>
    <row r="56" spans="2:133" ht="10.5" customHeight="1">
      <c r="B56" s="1051"/>
      <c r="C56" s="1019"/>
      <c r="D56" s="1019"/>
      <c r="E56" s="1019"/>
      <c r="F56" s="1016"/>
      <c r="G56" s="1016"/>
      <c r="H56" s="1016"/>
      <c r="I56" s="1019"/>
      <c r="J56" s="1019"/>
      <c r="K56" s="1016"/>
      <c r="L56" s="1016"/>
      <c r="M56" s="1016"/>
      <c r="N56" s="1019"/>
      <c r="O56" s="1021"/>
      <c r="P56" s="1025"/>
      <c r="Q56" s="1026"/>
      <c r="R56" s="1026"/>
      <c r="S56" s="1027"/>
      <c r="T56" s="1032"/>
      <c r="U56" s="1033"/>
      <c r="V56" s="1033"/>
      <c r="W56" s="1033"/>
      <c r="X56" s="1033"/>
      <c r="Y56" s="1033"/>
      <c r="Z56" s="1033"/>
      <c r="AA56" s="1034"/>
      <c r="AB56" s="1035"/>
      <c r="AC56" s="1037"/>
      <c r="AD56" s="1026"/>
      <c r="AE56" s="1026"/>
      <c r="AF56" s="1027"/>
      <c r="AG56" s="1032"/>
      <c r="AH56" s="1033"/>
      <c r="AI56" s="1033"/>
      <c r="AJ56" s="1033"/>
      <c r="AK56" s="1033"/>
      <c r="AL56" s="1033"/>
      <c r="AM56" s="1033"/>
      <c r="AN56" s="1033"/>
      <c r="AO56" s="1039"/>
      <c r="AP56" s="1037"/>
      <c r="AQ56" s="1026"/>
      <c r="AR56" s="1026"/>
      <c r="AS56" s="1027"/>
      <c r="AT56" s="1032"/>
      <c r="AU56" s="1033"/>
      <c r="AV56" s="1033"/>
      <c r="AW56" s="1033"/>
      <c r="AX56" s="1033"/>
      <c r="AY56" s="1033"/>
      <c r="AZ56" s="1033"/>
      <c r="BA56" s="1034"/>
      <c r="BB56" s="1035"/>
      <c r="BC56" s="1055"/>
      <c r="BD56" s="1056"/>
      <c r="BE56" s="1056"/>
      <c r="BF56" s="1057"/>
      <c r="BG56" s="1043"/>
      <c r="BH56" s="1044"/>
      <c r="BI56" s="1044"/>
      <c r="BJ56" s="1044"/>
      <c r="BK56" s="1044"/>
      <c r="BL56" s="1044"/>
      <c r="BM56" s="1044"/>
      <c r="BN56" s="1048"/>
      <c r="BO56" s="1048"/>
      <c r="BP56" s="1059"/>
      <c r="BQ56" s="1026"/>
      <c r="BR56" s="1026"/>
      <c r="BS56" s="1027"/>
      <c r="BT56" s="1032"/>
      <c r="BU56" s="1033"/>
      <c r="BV56" s="1033"/>
      <c r="BW56" s="1033"/>
      <c r="BX56" s="1033"/>
      <c r="BY56" s="1033"/>
      <c r="BZ56" s="1033"/>
      <c r="CA56" s="1034"/>
      <c r="CB56" s="1035"/>
      <c r="CC56" s="1037"/>
      <c r="CD56" s="1026"/>
      <c r="CE56" s="1026"/>
      <c r="CF56" s="1027"/>
      <c r="CG56" s="1032"/>
      <c r="CH56" s="1033"/>
      <c r="CI56" s="1033"/>
      <c r="CJ56" s="1033"/>
      <c r="CK56" s="1033"/>
      <c r="CL56" s="1033"/>
      <c r="CM56" s="1033"/>
      <c r="CN56" s="1033"/>
      <c r="CO56" s="1039"/>
      <c r="CP56" s="1043"/>
      <c r="CQ56" s="1044"/>
      <c r="CR56" s="1044"/>
      <c r="CS56" s="1045"/>
      <c r="CT56" s="1043"/>
      <c r="CU56" s="1044"/>
      <c r="CV56" s="1044"/>
      <c r="CW56" s="1044"/>
      <c r="CX56" s="1044"/>
      <c r="CY56" s="1044"/>
      <c r="CZ56" s="1044"/>
      <c r="DA56" s="1048"/>
      <c r="DB56" s="1049"/>
      <c r="DC56" s="611"/>
      <c r="DD56" s="611"/>
      <c r="DE56" s="611"/>
      <c r="DF56" s="611"/>
      <c r="DG56" s="611"/>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row>
    <row r="57" spans="2:133" ht="10.5" customHeight="1">
      <c r="B57" s="1010" t="s">
        <v>272</v>
      </c>
      <c r="C57" s="1011"/>
      <c r="D57" s="1011"/>
      <c r="E57" s="1011"/>
      <c r="F57" s="1074"/>
      <c r="G57" s="1075"/>
      <c r="H57" s="1075"/>
      <c r="I57" s="1017" t="s">
        <v>27</v>
      </c>
      <c r="J57" s="1018"/>
      <c r="K57" s="1074"/>
      <c r="L57" s="1075"/>
      <c r="M57" s="1075"/>
      <c r="N57" s="1017" t="s">
        <v>50</v>
      </c>
      <c r="O57" s="1020"/>
      <c r="P57" s="1077"/>
      <c r="Q57" s="857"/>
      <c r="R57" s="857"/>
      <c r="S57" s="1078"/>
      <c r="T57" s="1028"/>
      <c r="U57" s="1029"/>
      <c r="V57" s="1029"/>
      <c r="W57" s="1029"/>
      <c r="X57" s="1029"/>
      <c r="Y57" s="1029"/>
      <c r="Z57" s="1029"/>
      <c r="AA57" s="1030"/>
      <c r="AB57" s="1031"/>
      <c r="AC57" s="1080"/>
      <c r="AD57" s="857"/>
      <c r="AE57" s="857"/>
      <c r="AF57" s="1078"/>
      <c r="AG57" s="1028"/>
      <c r="AH57" s="1029"/>
      <c r="AI57" s="1029"/>
      <c r="AJ57" s="1029"/>
      <c r="AK57" s="1029"/>
      <c r="AL57" s="1029"/>
      <c r="AM57" s="1029"/>
      <c r="AN57" s="1029"/>
      <c r="AO57" s="1038"/>
      <c r="AP57" s="1080"/>
      <c r="AQ57" s="857"/>
      <c r="AR57" s="857"/>
      <c r="AS57" s="1078"/>
      <c r="AT57" s="1028"/>
      <c r="AU57" s="1029"/>
      <c r="AV57" s="1029"/>
      <c r="AW57" s="1029"/>
      <c r="AX57" s="1029"/>
      <c r="AY57" s="1029"/>
      <c r="AZ57" s="1029"/>
      <c r="BA57" s="1030"/>
      <c r="BB57" s="1031"/>
      <c r="BC57" s="1080"/>
      <c r="BD57" s="857"/>
      <c r="BE57" s="857"/>
      <c r="BF57" s="1078"/>
      <c r="BG57" s="1040">
        <f>SUM(T57+AG57+AT57)</f>
        <v>0</v>
      </c>
      <c r="BH57" s="1041"/>
      <c r="BI57" s="1041"/>
      <c r="BJ57" s="1041"/>
      <c r="BK57" s="1041"/>
      <c r="BL57" s="1041"/>
      <c r="BM57" s="1041"/>
      <c r="BN57" s="1046"/>
      <c r="BO57" s="1046"/>
      <c r="BP57" s="1082"/>
      <c r="BQ57" s="958"/>
      <c r="BR57" s="958"/>
      <c r="BS57" s="958"/>
      <c r="BT57" s="1028"/>
      <c r="BU57" s="1029"/>
      <c r="BV57" s="1029"/>
      <c r="BW57" s="1029"/>
      <c r="BX57" s="1029"/>
      <c r="BY57" s="1029"/>
      <c r="BZ57" s="1029"/>
      <c r="CA57" s="1030"/>
      <c r="CB57" s="1031"/>
      <c r="CC57" s="958"/>
      <c r="CD57" s="958"/>
      <c r="CE57" s="958"/>
      <c r="CF57" s="958"/>
      <c r="CG57" s="1028"/>
      <c r="CH57" s="1029"/>
      <c r="CI57" s="1029"/>
      <c r="CJ57" s="1029"/>
      <c r="CK57" s="1029"/>
      <c r="CL57" s="1029"/>
      <c r="CM57" s="1029"/>
      <c r="CN57" s="1030"/>
      <c r="CO57" s="1031"/>
      <c r="CP57" s="958"/>
      <c r="CQ57" s="958"/>
      <c r="CR57" s="958"/>
      <c r="CS57" s="958"/>
      <c r="CT57" s="1040">
        <f t="shared" ref="CT57" si="24">SUM(BT57+CG57)</f>
        <v>0</v>
      </c>
      <c r="CU57" s="1041"/>
      <c r="CV57" s="1041"/>
      <c r="CW57" s="1041"/>
      <c r="CX57" s="1041"/>
      <c r="CY57" s="1041"/>
      <c r="CZ57" s="1041"/>
      <c r="DA57" s="1046"/>
      <c r="DB57" s="1047"/>
      <c r="DC57" s="611"/>
      <c r="DD57" s="611"/>
      <c r="DE57" s="611"/>
      <c r="DF57" s="611"/>
      <c r="DG57" s="611"/>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row>
    <row r="58" spans="2:133" ht="10.5" customHeight="1">
      <c r="B58" s="1012"/>
      <c r="C58" s="1013"/>
      <c r="D58" s="1013"/>
      <c r="E58" s="1013"/>
      <c r="F58" s="1076"/>
      <c r="G58" s="1076"/>
      <c r="H58" s="1076"/>
      <c r="I58" s="1019"/>
      <c r="J58" s="1019"/>
      <c r="K58" s="1076"/>
      <c r="L58" s="1076"/>
      <c r="M58" s="1076"/>
      <c r="N58" s="1019"/>
      <c r="O58" s="1021"/>
      <c r="P58" s="896"/>
      <c r="Q58" s="897"/>
      <c r="R58" s="897"/>
      <c r="S58" s="1079"/>
      <c r="T58" s="1032"/>
      <c r="U58" s="1033"/>
      <c r="V58" s="1033"/>
      <c r="W58" s="1033"/>
      <c r="X58" s="1033"/>
      <c r="Y58" s="1033"/>
      <c r="Z58" s="1033"/>
      <c r="AA58" s="1034"/>
      <c r="AB58" s="1035"/>
      <c r="AC58" s="1081"/>
      <c r="AD58" s="897"/>
      <c r="AE58" s="897"/>
      <c r="AF58" s="1079"/>
      <c r="AG58" s="1032"/>
      <c r="AH58" s="1033"/>
      <c r="AI58" s="1033"/>
      <c r="AJ58" s="1033"/>
      <c r="AK58" s="1033"/>
      <c r="AL58" s="1033"/>
      <c r="AM58" s="1033"/>
      <c r="AN58" s="1033"/>
      <c r="AO58" s="1039"/>
      <c r="AP58" s="1081"/>
      <c r="AQ58" s="897"/>
      <c r="AR58" s="897"/>
      <c r="AS58" s="1079"/>
      <c r="AT58" s="1032"/>
      <c r="AU58" s="1033"/>
      <c r="AV58" s="1033"/>
      <c r="AW58" s="1033"/>
      <c r="AX58" s="1033"/>
      <c r="AY58" s="1033"/>
      <c r="AZ58" s="1033"/>
      <c r="BA58" s="1034"/>
      <c r="BB58" s="1035"/>
      <c r="BC58" s="1081"/>
      <c r="BD58" s="897"/>
      <c r="BE58" s="897"/>
      <c r="BF58" s="1079"/>
      <c r="BG58" s="1043"/>
      <c r="BH58" s="1044"/>
      <c r="BI58" s="1044"/>
      <c r="BJ58" s="1044"/>
      <c r="BK58" s="1044"/>
      <c r="BL58" s="1044"/>
      <c r="BM58" s="1044"/>
      <c r="BN58" s="1048"/>
      <c r="BO58" s="1048"/>
      <c r="BP58" s="1082"/>
      <c r="BQ58" s="958"/>
      <c r="BR58" s="958"/>
      <c r="BS58" s="958"/>
      <c r="BT58" s="1032"/>
      <c r="BU58" s="1033"/>
      <c r="BV58" s="1033"/>
      <c r="BW58" s="1033"/>
      <c r="BX58" s="1033"/>
      <c r="BY58" s="1033"/>
      <c r="BZ58" s="1033"/>
      <c r="CA58" s="1034"/>
      <c r="CB58" s="1035"/>
      <c r="CC58" s="958"/>
      <c r="CD58" s="958"/>
      <c r="CE58" s="958"/>
      <c r="CF58" s="958"/>
      <c r="CG58" s="1032"/>
      <c r="CH58" s="1033"/>
      <c r="CI58" s="1033"/>
      <c r="CJ58" s="1033"/>
      <c r="CK58" s="1033"/>
      <c r="CL58" s="1033"/>
      <c r="CM58" s="1033"/>
      <c r="CN58" s="1034"/>
      <c r="CO58" s="1035"/>
      <c r="CP58" s="958"/>
      <c r="CQ58" s="958"/>
      <c r="CR58" s="958"/>
      <c r="CS58" s="958"/>
      <c r="CT58" s="1043"/>
      <c r="CU58" s="1044"/>
      <c r="CV58" s="1044"/>
      <c r="CW58" s="1044"/>
      <c r="CX58" s="1044"/>
      <c r="CY58" s="1044"/>
      <c r="CZ58" s="1044"/>
      <c r="DA58" s="1048"/>
      <c r="DB58" s="1049"/>
      <c r="DC58" s="611"/>
      <c r="DD58" s="611"/>
      <c r="DE58" s="611"/>
      <c r="DF58" s="611"/>
      <c r="DG58" s="611"/>
      <c r="DH58" s="287"/>
      <c r="DI58" s="287"/>
      <c r="DJ58" s="287"/>
      <c r="DK58" s="287"/>
      <c r="DL58" s="287"/>
      <c r="DM58" s="287"/>
      <c r="DN58" s="287"/>
      <c r="DO58" s="287"/>
      <c r="DP58" s="287"/>
      <c r="DQ58" s="287"/>
      <c r="DR58" s="287"/>
      <c r="DS58" s="287"/>
      <c r="DT58" s="287"/>
      <c r="DU58" s="287"/>
      <c r="DV58" s="287"/>
      <c r="DW58" s="287"/>
      <c r="DX58" s="287"/>
      <c r="DY58" s="287"/>
      <c r="DZ58" s="287"/>
      <c r="EA58" s="287"/>
      <c r="EB58" s="287"/>
      <c r="EC58" s="287"/>
    </row>
    <row r="59" spans="2:133" ht="10.5" customHeight="1">
      <c r="B59" s="1010" t="s">
        <v>272</v>
      </c>
      <c r="C59" s="1011"/>
      <c r="D59" s="1011"/>
      <c r="E59" s="1011"/>
      <c r="F59" s="1074"/>
      <c r="G59" s="1075"/>
      <c r="H59" s="1075"/>
      <c r="I59" s="1017" t="s">
        <v>27</v>
      </c>
      <c r="J59" s="1018"/>
      <c r="K59" s="1074"/>
      <c r="L59" s="1075"/>
      <c r="M59" s="1075"/>
      <c r="N59" s="1017" t="s">
        <v>50</v>
      </c>
      <c r="O59" s="1020"/>
      <c r="P59" s="1077"/>
      <c r="Q59" s="857"/>
      <c r="R59" s="857"/>
      <c r="S59" s="1078"/>
      <c r="T59" s="1028"/>
      <c r="U59" s="1029"/>
      <c r="V59" s="1029"/>
      <c r="W59" s="1029"/>
      <c r="X59" s="1029"/>
      <c r="Y59" s="1029"/>
      <c r="Z59" s="1029"/>
      <c r="AA59" s="1030"/>
      <c r="AB59" s="1031"/>
      <c r="AC59" s="1080"/>
      <c r="AD59" s="857"/>
      <c r="AE59" s="857"/>
      <c r="AF59" s="1078"/>
      <c r="AG59" s="1028"/>
      <c r="AH59" s="1029"/>
      <c r="AI59" s="1029"/>
      <c r="AJ59" s="1029"/>
      <c r="AK59" s="1029"/>
      <c r="AL59" s="1029"/>
      <c r="AM59" s="1029"/>
      <c r="AN59" s="1029"/>
      <c r="AO59" s="1038"/>
      <c r="AP59" s="1080"/>
      <c r="AQ59" s="857"/>
      <c r="AR59" s="857"/>
      <c r="AS59" s="1078"/>
      <c r="AT59" s="1028"/>
      <c r="AU59" s="1029"/>
      <c r="AV59" s="1029"/>
      <c r="AW59" s="1029"/>
      <c r="AX59" s="1029"/>
      <c r="AY59" s="1029"/>
      <c r="AZ59" s="1029"/>
      <c r="BA59" s="1030"/>
      <c r="BB59" s="1031"/>
      <c r="BC59" s="1080"/>
      <c r="BD59" s="857"/>
      <c r="BE59" s="857"/>
      <c r="BF59" s="1078"/>
      <c r="BG59" s="1040">
        <f>SUM(T59+AG59+AT59)</f>
        <v>0</v>
      </c>
      <c r="BH59" s="1041"/>
      <c r="BI59" s="1041"/>
      <c r="BJ59" s="1041"/>
      <c r="BK59" s="1041"/>
      <c r="BL59" s="1041"/>
      <c r="BM59" s="1041"/>
      <c r="BN59" s="1046"/>
      <c r="BO59" s="1046"/>
      <c r="BP59" s="1082"/>
      <c r="BQ59" s="958"/>
      <c r="BR59" s="958"/>
      <c r="BS59" s="958"/>
      <c r="BT59" s="1028"/>
      <c r="BU59" s="1029"/>
      <c r="BV59" s="1029"/>
      <c r="BW59" s="1029"/>
      <c r="BX59" s="1029"/>
      <c r="BY59" s="1029"/>
      <c r="BZ59" s="1029"/>
      <c r="CA59" s="1030"/>
      <c r="CB59" s="1031"/>
      <c r="CC59" s="958"/>
      <c r="CD59" s="958"/>
      <c r="CE59" s="958"/>
      <c r="CF59" s="958"/>
      <c r="CG59" s="1028"/>
      <c r="CH59" s="1029"/>
      <c r="CI59" s="1029"/>
      <c r="CJ59" s="1029"/>
      <c r="CK59" s="1029"/>
      <c r="CL59" s="1029"/>
      <c r="CM59" s="1029"/>
      <c r="CN59" s="1030"/>
      <c r="CO59" s="1031"/>
      <c r="CP59" s="958"/>
      <c r="CQ59" s="958"/>
      <c r="CR59" s="958"/>
      <c r="CS59" s="958"/>
      <c r="CT59" s="1040">
        <f>SUM(BT59+CG59)</f>
        <v>0</v>
      </c>
      <c r="CU59" s="1041"/>
      <c r="CV59" s="1041"/>
      <c r="CW59" s="1041"/>
      <c r="CX59" s="1041"/>
      <c r="CY59" s="1041"/>
      <c r="CZ59" s="1041"/>
      <c r="DA59" s="1046"/>
      <c r="DB59" s="1047"/>
      <c r="DC59" s="611"/>
      <c r="DD59" s="611"/>
      <c r="DE59" s="611"/>
      <c r="DF59" s="611"/>
      <c r="DG59" s="611"/>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row>
    <row r="60" spans="2:133" ht="10.5" customHeight="1">
      <c r="B60" s="1143"/>
      <c r="C60" s="1144"/>
      <c r="D60" s="1144"/>
      <c r="E60" s="1144"/>
      <c r="F60" s="1145"/>
      <c r="G60" s="1145"/>
      <c r="H60" s="1145"/>
      <c r="I60" s="1069"/>
      <c r="J60" s="1069"/>
      <c r="K60" s="1145"/>
      <c r="L60" s="1145"/>
      <c r="M60" s="1145"/>
      <c r="N60" s="1069"/>
      <c r="O60" s="1071"/>
      <c r="P60" s="894"/>
      <c r="Q60" s="837"/>
      <c r="R60" s="837"/>
      <c r="S60" s="1146"/>
      <c r="T60" s="1060"/>
      <c r="U60" s="1061"/>
      <c r="V60" s="1061"/>
      <c r="W60" s="1061"/>
      <c r="X60" s="1061"/>
      <c r="Y60" s="1061"/>
      <c r="Z60" s="1061"/>
      <c r="AA60" s="1062"/>
      <c r="AB60" s="1063"/>
      <c r="AC60" s="1147"/>
      <c r="AD60" s="837"/>
      <c r="AE60" s="837"/>
      <c r="AF60" s="1146"/>
      <c r="AG60" s="1060"/>
      <c r="AH60" s="1061"/>
      <c r="AI60" s="1061"/>
      <c r="AJ60" s="1061"/>
      <c r="AK60" s="1061"/>
      <c r="AL60" s="1061"/>
      <c r="AM60" s="1061"/>
      <c r="AN60" s="1061"/>
      <c r="AO60" s="1067"/>
      <c r="AP60" s="1147"/>
      <c r="AQ60" s="837"/>
      <c r="AR60" s="837"/>
      <c r="AS60" s="1146"/>
      <c r="AT60" s="1060"/>
      <c r="AU60" s="1061"/>
      <c r="AV60" s="1061"/>
      <c r="AW60" s="1061"/>
      <c r="AX60" s="1061"/>
      <c r="AY60" s="1061"/>
      <c r="AZ60" s="1061"/>
      <c r="BA60" s="1062"/>
      <c r="BB60" s="1063"/>
      <c r="BC60" s="1147"/>
      <c r="BD60" s="837"/>
      <c r="BE60" s="837"/>
      <c r="BF60" s="1146"/>
      <c r="BG60" s="1043"/>
      <c r="BH60" s="1044"/>
      <c r="BI60" s="1044"/>
      <c r="BJ60" s="1044"/>
      <c r="BK60" s="1044"/>
      <c r="BL60" s="1044"/>
      <c r="BM60" s="1044"/>
      <c r="BN60" s="1048"/>
      <c r="BO60" s="1048"/>
      <c r="BP60" s="1160"/>
      <c r="BQ60" s="1148"/>
      <c r="BR60" s="1148"/>
      <c r="BS60" s="1148"/>
      <c r="BT60" s="1060"/>
      <c r="BU60" s="1061"/>
      <c r="BV60" s="1061"/>
      <c r="BW60" s="1061"/>
      <c r="BX60" s="1061"/>
      <c r="BY60" s="1061"/>
      <c r="BZ60" s="1061"/>
      <c r="CA60" s="1062"/>
      <c r="CB60" s="1063"/>
      <c r="CC60" s="1148"/>
      <c r="CD60" s="1148"/>
      <c r="CE60" s="1148"/>
      <c r="CF60" s="1148"/>
      <c r="CG60" s="1060"/>
      <c r="CH60" s="1061"/>
      <c r="CI60" s="1061"/>
      <c r="CJ60" s="1061"/>
      <c r="CK60" s="1061"/>
      <c r="CL60" s="1061"/>
      <c r="CM60" s="1061"/>
      <c r="CN60" s="1062"/>
      <c r="CO60" s="1063"/>
      <c r="CP60" s="1148"/>
      <c r="CQ60" s="1148"/>
      <c r="CR60" s="1148"/>
      <c r="CS60" s="1148"/>
      <c r="CT60" s="1043"/>
      <c r="CU60" s="1044"/>
      <c r="CV60" s="1044"/>
      <c r="CW60" s="1044"/>
      <c r="CX60" s="1044"/>
      <c r="CY60" s="1044"/>
      <c r="CZ60" s="1044"/>
      <c r="DA60" s="1048"/>
      <c r="DB60" s="1049"/>
      <c r="DC60" s="611"/>
      <c r="DD60" s="611"/>
      <c r="DE60" s="611"/>
      <c r="DF60" s="611"/>
      <c r="DG60" s="611"/>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row>
    <row r="61" spans="2:133" ht="10.5" customHeight="1">
      <c r="B61" s="1149" t="s">
        <v>759</v>
      </c>
      <c r="C61" s="1150"/>
      <c r="D61" s="1150"/>
      <c r="E61" s="1150"/>
      <c r="F61" s="1150"/>
      <c r="G61" s="1150"/>
      <c r="H61" s="1150"/>
      <c r="I61" s="1150"/>
      <c r="J61" s="1150"/>
      <c r="K61" s="1150"/>
      <c r="L61" s="1150"/>
      <c r="M61" s="1150"/>
      <c r="N61" s="1150"/>
      <c r="O61" s="1151"/>
      <c r="P61" s="1154"/>
      <c r="Q61" s="1155"/>
      <c r="R61" s="1155"/>
      <c r="S61" s="1156"/>
      <c r="T61" s="1083">
        <f>SUM(T45:AB60)</f>
        <v>0</v>
      </c>
      <c r="U61" s="1084"/>
      <c r="V61" s="1084"/>
      <c r="W61" s="1084"/>
      <c r="X61" s="1084"/>
      <c r="Y61" s="1084"/>
      <c r="Z61" s="1084"/>
      <c r="AA61" s="1084"/>
      <c r="AB61" s="1110"/>
      <c r="AC61" s="1157"/>
      <c r="AD61" s="1158"/>
      <c r="AE61" s="1158"/>
      <c r="AF61" s="1159"/>
      <c r="AG61" s="1083">
        <f>SUM(AG45:AO60)</f>
        <v>0</v>
      </c>
      <c r="AH61" s="1084"/>
      <c r="AI61" s="1084"/>
      <c r="AJ61" s="1084"/>
      <c r="AK61" s="1084"/>
      <c r="AL61" s="1084"/>
      <c r="AM61" s="1084"/>
      <c r="AN61" s="1084"/>
      <c r="AO61" s="1110"/>
      <c r="AP61" s="1157"/>
      <c r="AQ61" s="1158"/>
      <c r="AR61" s="1158"/>
      <c r="AS61" s="1159"/>
      <c r="AT61" s="1083">
        <f>SUM(AT45:BB60)</f>
        <v>0</v>
      </c>
      <c r="AU61" s="1084"/>
      <c r="AV61" s="1084"/>
      <c r="AW61" s="1084"/>
      <c r="AX61" s="1084"/>
      <c r="AY61" s="1084"/>
      <c r="AZ61" s="1084"/>
      <c r="BA61" s="1084"/>
      <c r="BB61" s="1110"/>
      <c r="BC61" s="1157"/>
      <c r="BD61" s="1158"/>
      <c r="BE61" s="1158"/>
      <c r="BF61" s="1159"/>
      <c r="BG61" s="1162">
        <f>SUM(BG45:BO60)</f>
        <v>0</v>
      </c>
      <c r="BH61" s="1163"/>
      <c r="BI61" s="1163"/>
      <c r="BJ61" s="1163"/>
      <c r="BK61" s="1163"/>
      <c r="BL61" s="1163"/>
      <c r="BM61" s="1163"/>
      <c r="BN61" s="1163"/>
      <c r="BO61" s="1163"/>
      <c r="BP61" s="1164"/>
      <c r="BQ61" s="1155"/>
      <c r="BR61" s="1155"/>
      <c r="BS61" s="1156"/>
      <c r="BT61" s="1083">
        <f>SUM(BT45:CB60)</f>
        <v>0</v>
      </c>
      <c r="BU61" s="1084"/>
      <c r="BV61" s="1084"/>
      <c r="BW61" s="1084"/>
      <c r="BX61" s="1084"/>
      <c r="BY61" s="1084"/>
      <c r="BZ61" s="1084"/>
      <c r="CA61" s="1084"/>
      <c r="CB61" s="1110"/>
      <c r="CC61" s="1161"/>
      <c r="CD61" s="1155"/>
      <c r="CE61" s="1155"/>
      <c r="CF61" s="1156"/>
      <c r="CG61" s="1083">
        <f>SUM(CG45:CO60)</f>
        <v>0</v>
      </c>
      <c r="CH61" s="1084"/>
      <c r="CI61" s="1084"/>
      <c r="CJ61" s="1084"/>
      <c r="CK61" s="1084"/>
      <c r="CL61" s="1084"/>
      <c r="CM61" s="1084"/>
      <c r="CN61" s="1084"/>
      <c r="CO61" s="1110"/>
      <c r="CP61" s="1161"/>
      <c r="CQ61" s="1155"/>
      <c r="CR61" s="1155"/>
      <c r="CS61" s="1156"/>
      <c r="CT61" s="1083">
        <f>SUM(CT45:DB60)</f>
        <v>0</v>
      </c>
      <c r="CU61" s="1084"/>
      <c r="CV61" s="1084"/>
      <c r="CW61" s="1084"/>
      <c r="CX61" s="1084"/>
      <c r="CY61" s="1084"/>
      <c r="CZ61" s="1084"/>
      <c r="DA61" s="1084"/>
      <c r="DB61" s="1085"/>
      <c r="DC61" s="611"/>
      <c r="DD61" s="611"/>
      <c r="DE61" s="611"/>
      <c r="DF61" s="611"/>
      <c r="DG61" s="611"/>
      <c r="DH61" s="287"/>
      <c r="DI61" s="287"/>
      <c r="DJ61" s="287"/>
      <c r="DK61" s="287"/>
      <c r="DL61" s="287"/>
      <c r="DM61" s="287"/>
      <c r="DN61" s="287"/>
      <c r="DO61" s="287"/>
      <c r="DP61" s="287"/>
      <c r="DQ61" s="287"/>
      <c r="DR61" s="287"/>
      <c r="DS61" s="287"/>
      <c r="DT61" s="287"/>
      <c r="DU61" s="287"/>
      <c r="DV61" s="287"/>
      <c r="DW61" s="287"/>
      <c r="DX61" s="287"/>
      <c r="DY61" s="287"/>
      <c r="DZ61" s="287"/>
      <c r="EA61" s="287"/>
      <c r="EB61" s="287"/>
      <c r="EC61" s="287"/>
    </row>
    <row r="62" spans="2:133" ht="10.5" customHeight="1">
      <c r="B62" s="1152"/>
      <c r="C62" s="1150"/>
      <c r="D62" s="1150"/>
      <c r="E62" s="1150"/>
      <c r="F62" s="1150"/>
      <c r="G62" s="1150"/>
      <c r="H62" s="1150"/>
      <c r="I62" s="1150"/>
      <c r="J62" s="1150"/>
      <c r="K62" s="1150"/>
      <c r="L62" s="1150"/>
      <c r="M62" s="1150"/>
      <c r="N62" s="1150"/>
      <c r="O62" s="1153"/>
      <c r="P62" s="1154"/>
      <c r="Q62" s="1155"/>
      <c r="R62" s="1155"/>
      <c r="S62" s="1156"/>
      <c r="T62" s="1086"/>
      <c r="U62" s="1087"/>
      <c r="V62" s="1087"/>
      <c r="W62" s="1087"/>
      <c r="X62" s="1087"/>
      <c r="Y62" s="1087"/>
      <c r="Z62" s="1087"/>
      <c r="AA62" s="1087"/>
      <c r="AB62" s="1111"/>
      <c r="AC62" s="1157"/>
      <c r="AD62" s="1158"/>
      <c r="AE62" s="1158"/>
      <c r="AF62" s="1159"/>
      <c r="AG62" s="1086"/>
      <c r="AH62" s="1087"/>
      <c r="AI62" s="1087"/>
      <c r="AJ62" s="1087"/>
      <c r="AK62" s="1087"/>
      <c r="AL62" s="1087"/>
      <c r="AM62" s="1087"/>
      <c r="AN62" s="1087"/>
      <c r="AO62" s="1111"/>
      <c r="AP62" s="1157"/>
      <c r="AQ62" s="1158"/>
      <c r="AR62" s="1158"/>
      <c r="AS62" s="1159"/>
      <c r="AT62" s="1086"/>
      <c r="AU62" s="1087"/>
      <c r="AV62" s="1087"/>
      <c r="AW62" s="1087"/>
      <c r="AX62" s="1087"/>
      <c r="AY62" s="1087"/>
      <c r="AZ62" s="1087"/>
      <c r="BA62" s="1087"/>
      <c r="BB62" s="1111"/>
      <c r="BC62" s="1157"/>
      <c r="BD62" s="1158"/>
      <c r="BE62" s="1158"/>
      <c r="BF62" s="1159"/>
      <c r="BG62" s="1162"/>
      <c r="BH62" s="1163"/>
      <c r="BI62" s="1163"/>
      <c r="BJ62" s="1163"/>
      <c r="BK62" s="1163"/>
      <c r="BL62" s="1163"/>
      <c r="BM62" s="1163"/>
      <c r="BN62" s="1163"/>
      <c r="BO62" s="1163"/>
      <c r="BP62" s="1164"/>
      <c r="BQ62" s="1155"/>
      <c r="BR62" s="1155"/>
      <c r="BS62" s="1156"/>
      <c r="BT62" s="1086"/>
      <c r="BU62" s="1087"/>
      <c r="BV62" s="1087"/>
      <c r="BW62" s="1087"/>
      <c r="BX62" s="1087"/>
      <c r="BY62" s="1087"/>
      <c r="BZ62" s="1087"/>
      <c r="CA62" s="1087"/>
      <c r="CB62" s="1111"/>
      <c r="CC62" s="1161"/>
      <c r="CD62" s="1155"/>
      <c r="CE62" s="1155"/>
      <c r="CF62" s="1156"/>
      <c r="CG62" s="1086"/>
      <c r="CH62" s="1087"/>
      <c r="CI62" s="1087"/>
      <c r="CJ62" s="1087"/>
      <c r="CK62" s="1087"/>
      <c r="CL62" s="1087"/>
      <c r="CM62" s="1087"/>
      <c r="CN62" s="1087"/>
      <c r="CO62" s="1111"/>
      <c r="CP62" s="1161"/>
      <c r="CQ62" s="1155"/>
      <c r="CR62" s="1155"/>
      <c r="CS62" s="1156"/>
      <c r="CT62" s="1086"/>
      <c r="CU62" s="1087"/>
      <c r="CV62" s="1087"/>
      <c r="CW62" s="1087"/>
      <c r="CX62" s="1087"/>
      <c r="CY62" s="1087"/>
      <c r="CZ62" s="1087"/>
      <c r="DA62" s="1087"/>
      <c r="DB62" s="1088"/>
      <c r="DC62" s="611"/>
      <c r="DD62" s="611"/>
      <c r="DE62" s="611"/>
      <c r="DF62" s="611"/>
      <c r="DG62" s="611"/>
      <c r="DH62" s="287"/>
      <c r="DI62" s="287"/>
      <c r="DJ62" s="287"/>
      <c r="DK62" s="287"/>
      <c r="DL62" s="287"/>
      <c r="DM62" s="287"/>
      <c r="DN62" s="287"/>
      <c r="DO62" s="287"/>
      <c r="DP62" s="287"/>
      <c r="DQ62" s="287"/>
      <c r="DR62" s="287"/>
      <c r="DS62" s="287"/>
      <c r="DT62" s="287"/>
      <c r="DU62" s="287"/>
      <c r="DV62" s="287"/>
      <c r="DW62" s="287"/>
      <c r="DX62" s="287"/>
      <c r="DY62" s="287"/>
      <c r="DZ62" s="287"/>
      <c r="EA62" s="287"/>
      <c r="EB62" s="287"/>
      <c r="EC62" s="287"/>
    </row>
    <row r="63" spans="2:133" ht="10.5" customHeight="1">
      <c r="B63" s="1152"/>
      <c r="C63" s="1150"/>
      <c r="D63" s="1150"/>
      <c r="E63" s="1150"/>
      <c r="F63" s="1150"/>
      <c r="G63" s="1150"/>
      <c r="H63" s="1150"/>
      <c r="I63" s="1150"/>
      <c r="J63" s="1150"/>
      <c r="K63" s="1150"/>
      <c r="L63" s="1150"/>
      <c r="M63" s="1150"/>
      <c r="N63" s="1150"/>
      <c r="O63" s="1153"/>
      <c r="P63" s="1154"/>
      <c r="Q63" s="1155"/>
      <c r="R63" s="1155"/>
      <c r="S63" s="1156"/>
      <c r="T63" s="1089"/>
      <c r="U63" s="1090"/>
      <c r="V63" s="1090"/>
      <c r="W63" s="1090"/>
      <c r="X63" s="1090"/>
      <c r="Y63" s="1090"/>
      <c r="Z63" s="1090"/>
      <c r="AA63" s="1090"/>
      <c r="AB63" s="1112"/>
      <c r="AC63" s="1157"/>
      <c r="AD63" s="1158"/>
      <c r="AE63" s="1158"/>
      <c r="AF63" s="1159"/>
      <c r="AG63" s="1089"/>
      <c r="AH63" s="1090"/>
      <c r="AI63" s="1090"/>
      <c r="AJ63" s="1090"/>
      <c r="AK63" s="1090"/>
      <c r="AL63" s="1090"/>
      <c r="AM63" s="1090"/>
      <c r="AN63" s="1090"/>
      <c r="AO63" s="1112"/>
      <c r="AP63" s="1157"/>
      <c r="AQ63" s="1158"/>
      <c r="AR63" s="1158"/>
      <c r="AS63" s="1159"/>
      <c r="AT63" s="1089"/>
      <c r="AU63" s="1090"/>
      <c r="AV63" s="1090"/>
      <c r="AW63" s="1090"/>
      <c r="AX63" s="1090"/>
      <c r="AY63" s="1090"/>
      <c r="AZ63" s="1090"/>
      <c r="BA63" s="1090"/>
      <c r="BB63" s="1112"/>
      <c r="BC63" s="1157"/>
      <c r="BD63" s="1158"/>
      <c r="BE63" s="1158"/>
      <c r="BF63" s="1159"/>
      <c r="BG63" s="1162"/>
      <c r="BH63" s="1163"/>
      <c r="BI63" s="1163"/>
      <c r="BJ63" s="1163"/>
      <c r="BK63" s="1163"/>
      <c r="BL63" s="1163"/>
      <c r="BM63" s="1163"/>
      <c r="BN63" s="1163"/>
      <c r="BO63" s="1163"/>
      <c r="BP63" s="1164"/>
      <c r="BQ63" s="1155"/>
      <c r="BR63" s="1155"/>
      <c r="BS63" s="1156"/>
      <c r="BT63" s="1089"/>
      <c r="BU63" s="1090"/>
      <c r="BV63" s="1090"/>
      <c r="BW63" s="1090"/>
      <c r="BX63" s="1090"/>
      <c r="BY63" s="1090"/>
      <c r="BZ63" s="1090"/>
      <c r="CA63" s="1090"/>
      <c r="CB63" s="1112"/>
      <c r="CC63" s="1161"/>
      <c r="CD63" s="1155"/>
      <c r="CE63" s="1155"/>
      <c r="CF63" s="1156"/>
      <c r="CG63" s="1089"/>
      <c r="CH63" s="1090"/>
      <c r="CI63" s="1090"/>
      <c r="CJ63" s="1090"/>
      <c r="CK63" s="1090"/>
      <c r="CL63" s="1090"/>
      <c r="CM63" s="1090"/>
      <c r="CN63" s="1090"/>
      <c r="CO63" s="1112"/>
      <c r="CP63" s="1161"/>
      <c r="CQ63" s="1155"/>
      <c r="CR63" s="1155"/>
      <c r="CS63" s="1156"/>
      <c r="CT63" s="1089"/>
      <c r="CU63" s="1090"/>
      <c r="CV63" s="1090"/>
      <c r="CW63" s="1090"/>
      <c r="CX63" s="1090"/>
      <c r="CY63" s="1090"/>
      <c r="CZ63" s="1090"/>
      <c r="DA63" s="1090"/>
      <c r="DB63" s="1091"/>
      <c r="DC63" s="611"/>
      <c r="DD63" s="611"/>
      <c r="DE63" s="611"/>
      <c r="DF63" s="611"/>
      <c r="DG63" s="611"/>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row>
    <row r="64" spans="2:133" ht="10.5" customHeight="1">
      <c r="B64" s="1165" t="s">
        <v>760</v>
      </c>
      <c r="C64" s="1166"/>
      <c r="D64" s="1166"/>
      <c r="E64" s="1166"/>
      <c r="F64" s="1166"/>
      <c r="G64" s="1166"/>
      <c r="H64" s="1166"/>
      <c r="I64" s="1166"/>
      <c r="J64" s="1166"/>
      <c r="K64" s="1166"/>
      <c r="L64" s="1166"/>
      <c r="M64" s="1166"/>
      <c r="N64" s="1166"/>
      <c r="O64" s="1167"/>
      <c r="P64" s="1171">
        <f>SUM(P26:S37,P45:S56)</f>
        <v>0</v>
      </c>
      <c r="Q64" s="1158"/>
      <c r="R64" s="1158"/>
      <c r="S64" s="1159"/>
      <c r="T64" s="1162">
        <f>SUM(T42+T61)</f>
        <v>0</v>
      </c>
      <c r="U64" s="1163"/>
      <c r="V64" s="1163"/>
      <c r="W64" s="1163"/>
      <c r="X64" s="1163"/>
      <c r="Y64" s="1163"/>
      <c r="Z64" s="1163"/>
      <c r="AA64" s="1163"/>
      <c r="AB64" s="1175"/>
      <c r="AC64" s="1157">
        <f>SUM(AC26:AF37,AC45:AF56)</f>
        <v>0</v>
      </c>
      <c r="AD64" s="1158"/>
      <c r="AE64" s="1158"/>
      <c r="AF64" s="1159"/>
      <c r="AG64" s="1162">
        <f>SUM(AG42,AG61)</f>
        <v>0</v>
      </c>
      <c r="AH64" s="1163"/>
      <c r="AI64" s="1163"/>
      <c r="AJ64" s="1163"/>
      <c r="AK64" s="1163"/>
      <c r="AL64" s="1163"/>
      <c r="AM64" s="1163"/>
      <c r="AN64" s="1163"/>
      <c r="AO64" s="1175"/>
      <c r="AP64" s="1157">
        <f>SUM(AP26:AS37,AP45:AS56)</f>
        <v>0</v>
      </c>
      <c r="AQ64" s="1158"/>
      <c r="AR64" s="1158"/>
      <c r="AS64" s="1159"/>
      <c r="AT64" s="1162">
        <f>SUM(AT42,AT61)</f>
        <v>0</v>
      </c>
      <c r="AU64" s="1163"/>
      <c r="AV64" s="1163"/>
      <c r="AW64" s="1163"/>
      <c r="AX64" s="1163"/>
      <c r="AY64" s="1163"/>
      <c r="AZ64" s="1163"/>
      <c r="BA64" s="1163"/>
      <c r="BB64" s="1175"/>
      <c r="BC64" s="1157">
        <f>SUM(BC26:BF37,BC45:BF56)</f>
        <v>0</v>
      </c>
      <c r="BD64" s="1158"/>
      <c r="BE64" s="1158"/>
      <c r="BF64" s="1159"/>
      <c r="BG64" s="1162">
        <f>SUM(BG42+BG61)</f>
        <v>0</v>
      </c>
      <c r="BH64" s="1163"/>
      <c r="BI64" s="1163"/>
      <c r="BJ64" s="1163"/>
      <c r="BK64" s="1163"/>
      <c r="BL64" s="1163"/>
      <c r="BM64" s="1163"/>
      <c r="BN64" s="1163"/>
      <c r="BO64" s="1163"/>
      <c r="BP64" s="1207"/>
      <c r="BQ64" s="1158"/>
      <c r="BR64" s="1158"/>
      <c r="BS64" s="1159"/>
      <c r="BT64" s="1209"/>
      <c r="BU64" s="1210"/>
      <c r="BV64" s="1210"/>
      <c r="BW64" s="1210"/>
      <c r="BX64" s="1210"/>
      <c r="BY64" s="1210"/>
      <c r="BZ64" s="1210"/>
      <c r="CA64" s="1210"/>
      <c r="CB64" s="1211"/>
      <c r="CC64" s="1157"/>
      <c r="CD64" s="1158"/>
      <c r="CE64" s="1158"/>
      <c r="CF64" s="1159"/>
      <c r="CG64" s="1209"/>
      <c r="CH64" s="1210"/>
      <c r="CI64" s="1210"/>
      <c r="CJ64" s="1210"/>
      <c r="CK64" s="1210"/>
      <c r="CL64" s="1210"/>
      <c r="CM64" s="1210"/>
      <c r="CN64" s="1210"/>
      <c r="CO64" s="1211"/>
      <c r="CP64" s="1157">
        <f>SUM(CP26:CS37,CP45:CS56)</f>
        <v>0</v>
      </c>
      <c r="CQ64" s="1158"/>
      <c r="CR64" s="1158"/>
      <c r="CS64" s="1159"/>
      <c r="CT64" s="1083">
        <f>SUM(CT42,CT61)</f>
        <v>0</v>
      </c>
      <c r="CU64" s="1084"/>
      <c r="CV64" s="1084"/>
      <c r="CW64" s="1084"/>
      <c r="CX64" s="1084"/>
      <c r="CY64" s="1084"/>
      <c r="CZ64" s="1084"/>
      <c r="DA64" s="1084"/>
      <c r="DB64" s="1085"/>
      <c r="DC64" s="611"/>
      <c r="DD64" s="611"/>
      <c r="DE64" s="611"/>
      <c r="DF64" s="611"/>
      <c r="DG64" s="611"/>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row>
    <row r="65" spans="2:133" ht="10.5" customHeight="1">
      <c r="B65" s="1165"/>
      <c r="C65" s="1166"/>
      <c r="D65" s="1166"/>
      <c r="E65" s="1166"/>
      <c r="F65" s="1166"/>
      <c r="G65" s="1166"/>
      <c r="H65" s="1166"/>
      <c r="I65" s="1166"/>
      <c r="J65" s="1166"/>
      <c r="K65" s="1166"/>
      <c r="L65" s="1166"/>
      <c r="M65" s="1166"/>
      <c r="N65" s="1166"/>
      <c r="O65" s="1167"/>
      <c r="P65" s="1171"/>
      <c r="Q65" s="1158"/>
      <c r="R65" s="1158"/>
      <c r="S65" s="1159"/>
      <c r="T65" s="1162"/>
      <c r="U65" s="1163"/>
      <c r="V65" s="1163"/>
      <c r="W65" s="1163"/>
      <c r="X65" s="1163"/>
      <c r="Y65" s="1163"/>
      <c r="Z65" s="1163"/>
      <c r="AA65" s="1163"/>
      <c r="AB65" s="1175"/>
      <c r="AC65" s="1157"/>
      <c r="AD65" s="1158"/>
      <c r="AE65" s="1158"/>
      <c r="AF65" s="1159"/>
      <c r="AG65" s="1162"/>
      <c r="AH65" s="1163"/>
      <c r="AI65" s="1163"/>
      <c r="AJ65" s="1163"/>
      <c r="AK65" s="1163"/>
      <c r="AL65" s="1163"/>
      <c r="AM65" s="1163"/>
      <c r="AN65" s="1163"/>
      <c r="AO65" s="1175"/>
      <c r="AP65" s="1157"/>
      <c r="AQ65" s="1158"/>
      <c r="AR65" s="1158"/>
      <c r="AS65" s="1159"/>
      <c r="AT65" s="1162"/>
      <c r="AU65" s="1163"/>
      <c r="AV65" s="1163"/>
      <c r="AW65" s="1163"/>
      <c r="AX65" s="1163"/>
      <c r="AY65" s="1163"/>
      <c r="AZ65" s="1163"/>
      <c r="BA65" s="1163"/>
      <c r="BB65" s="1175"/>
      <c r="BC65" s="1157"/>
      <c r="BD65" s="1158"/>
      <c r="BE65" s="1158"/>
      <c r="BF65" s="1159"/>
      <c r="BG65" s="1162"/>
      <c r="BH65" s="1163"/>
      <c r="BI65" s="1163"/>
      <c r="BJ65" s="1163"/>
      <c r="BK65" s="1163"/>
      <c r="BL65" s="1163"/>
      <c r="BM65" s="1163"/>
      <c r="BN65" s="1163"/>
      <c r="BO65" s="1163"/>
      <c r="BP65" s="1207"/>
      <c r="BQ65" s="1158"/>
      <c r="BR65" s="1158"/>
      <c r="BS65" s="1159"/>
      <c r="BT65" s="1209"/>
      <c r="BU65" s="1210"/>
      <c r="BV65" s="1210"/>
      <c r="BW65" s="1210"/>
      <c r="BX65" s="1210"/>
      <c r="BY65" s="1210"/>
      <c r="BZ65" s="1210"/>
      <c r="CA65" s="1210"/>
      <c r="CB65" s="1211"/>
      <c r="CC65" s="1157"/>
      <c r="CD65" s="1158"/>
      <c r="CE65" s="1158"/>
      <c r="CF65" s="1159"/>
      <c r="CG65" s="1209"/>
      <c r="CH65" s="1210"/>
      <c r="CI65" s="1210"/>
      <c r="CJ65" s="1210"/>
      <c r="CK65" s="1210"/>
      <c r="CL65" s="1210"/>
      <c r="CM65" s="1210"/>
      <c r="CN65" s="1210"/>
      <c r="CO65" s="1211"/>
      <c r="CP65" s="1157"/>
      <c r="CQ65" s="1158"/>
      <c r="CR65" s="1158"/>
      <c r="CS65" s="1159"/>
      <c r="CT65" s="1086"/>
      <c r="CU65" s="1087"/>
      <c r="CV65" s="1087"/>
      <c r="CW65" s="1087"/>
      <c r="CX65" s="1087"/>
      <c r="CY65" s="1087"/>
      <c r="CZ65" s="1087"/>
      <c r="DA65" s="1087"/>
      <c r="DB65" s="1088"/>
      <c r="DC65" s="611"/>
      <c r="DD65" s="611"/>
      <c r="DE65" s="611"/>
      <c r="DF65" s="611"/>
      <c r="DG65" s="611"/>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row>
    <row r="66" spans="2:133" ht="10.5" customHeight="1" thickBot="1">
      <c r="B66" s="1168"/>
      <c r="C66" s="1169"/>
      <c r="D66" s="1169"/>
      <c r="E66" s="1169"/>
      <c r="F66" s="1169"/>
      <c r="G66" s="1169"/>
      <c r="H66" s="1169"/>
      <c r="I66" s="1169"/>
      <c r="J66" s="1169"/>
      <c r="K66" s="1169"/>
      <c r="L66" s="1169"/>
      <c r="M66" s="1169"/>
      <c r="N66" s="1169"/>
      <c r="O66" s="1170"/>
      <c r="P66" s="1172"/>
      <c r="Q66" s="1173"/>
      <c r="R66" s="1173"/>
      <c r="S66" s="1174"/>
      <c r="T66" s="1176"/>
      <c r="U66" s="1177"/>
      <c r="V66" s="1177"/>
      <c r="W66" s="1177"/>
      <c r="X66" s="1177"/>
      <c r="Y66" s="1177"/>
      <c r="Z66" s="1177"/>
      <c r="AA66" s="1177"/>
      <c r="AB66" s="1178"/>
      <c r="AC66" s="1179"/>
      <c r="AD66" s="1173"/>
      <c r="AE66" s="1173"/>
      <c r="AF66" s="1174"/>
      <c r="AG66" s="1176"/>
      <c r="AH66" s="1177"/>
      <c r="AI66" s="1177"/>
      <c r="AJ66" s="1177"/>
      <c r="AK66" s="1177"/>
      <c r="AL66" s="1177"/>
      <c r="AM66" s="1177"/>
      <c r="AN66" s="1177"/>
      <c r="AO66" s="1178"/>
      <c r="AP66" s="1179"/>
      <c r="AQ66" s="1173"/>
      <c r="AR66" s="1173"/>
      <c r="AS66" s="1174"/>
      <c r="AT66" s="1176"/>
      <c r="AU66" s="1177"/>
      <c r="AV66" s="1177"/>
      <c r="AW66" s="1177"/>
      <c r="AX66" s="1177"/>
      <c r="AY66" s="1177"/>
      <c r="AZ66" s="1177"/>
      <c r="BA66" s="1177"/>
      <c r="BB66" s="1178"/>
      <c r="BC66" s="1179"/>
      <c r="BD66" s="1173"/>
      <c r="BE66" s="1173"/>
      <c r="BF66" s="1174"/>
      <c r="BG66" s="1176"/>
      <c r="BH66" s="1177"/>
      <c r="BI66" s="1177"/>
      <c r="BJ66" s="1177"/>
      <c r="BK66" s="1177"/>
      <c r="BL66" s="1177"/>
      <c r="BM66" s="1177"/>
      <c r="BN66" s="1177"/>
      <c r="BO66" s="1177"/>
      <c r="BP66" s="1208"/>
      <c r="BQ66" s="1173"/>
      <c r="BR66" s="1173"/>
      <c r="BS66" s="1174"/>
      <c r="BT66" s="1212"/>
      <c r="BU66" s="1213"/>
      <c r="BV66" s="1213"/>
      <c r="BW66" s="1213"/>
      <c r="BX66" s="1213"/>
      <c r="BY66" s="1213"/>
      <c r="BZ66" s="1213"/>
      <c r="CA66" s="1213"/>
      <c r="CB66" s="1214"/>
      <c r="CC66" s="1179"/>
      <c r="CD66" s="1173"/>
      <c r="CE66" s="1173"/>
      <c r="CF66" s="1174"/>
      <c r="CG66" s="1212"/>
      <c r="CH66" s="1213"/>
      <c r="CI66" s="1213"/>
      <c r="CJ66" s="1213"/>
      <c r="CK66" s="1213"/>
      <c r="CL66" s="1213"/>
      <c r="CM66" s="1213"/>
      <c r="CN66" s="1213"/>
      <c r="CO66" s="1214"/>
      <c r="CP66" s="1179"/>
      <c r="CQ66" s="1173"/>
      <c r="CR66" s="1173"/>
      <c r="CS66" s="1174"/>
      <c r="CT66" s="1180"/>
      <c r="CU66" s="1181"/>
      <c r="CV66" s="1181"/>
      <c r="CW66" s="1181"/>
      <c r="CX66" s="1181"/>
      <c r="CY66" s="1181"/>
      <c r="CZ66" s="1181"/>
      <c r="DA66" s="1181"/>
      <c r="DB66" s="1182"/>
      <c r="DC66" s="611"/>
      <c r="DD66" s="611"/>
      <c r="DE66" s="611"/>
      <c r="DF66" s="611"/>
      <c r="DG66" s="611"/>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row>
    <row r="67" spans="2:133" ht="13.9" customHeight="1" thickBot="1">
      <c r="B67" s="610"/>
      <c r="C67" s="610"/>
      <c r="D67" s="610"/>
      <c r="E67" s="610"/>
      <c r="F67" s="610"/>
      <c r="G67" s="610"/>
      <c r="H67" s="610"/>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1"/>
      <c r="AV67" s="610"/>
      <c r="AW67" s="758"/>
      <c r="AX67" s="610"/>
      <c r="AY67" s="610"/>
      <c r="AZ67" s="610"/>
      <c r="BA67" s="610"/>
      <c r="BB67" s="610"/>
      <c r="BC67" s="610"/>
      <c r="BD67" s="610"/>
      <c r="BE67" s="610"/>
      <c r="BF67" s="610"/>
      <c r="BG67" s="610"/>
      <c r="BH67" s="610"/>
      <c r="BI67" s="610"/>
      <c r="BJ67" s="610"/>
      <c r="BK67" s="610"/>
      <c r="BL67" s="1183" t="s">
        <v>761</v>
      </c>
      <c r="BM67" s="1184"/>
      <c r="BN67" s="1184"/>
      <c r="BO67" s="1184"/>
      <c r="BP67" s="1184"/>
      <c r="BQ67" s="1184"/>
      <c r="BR67" s="1184"/>
      <c r="BS67" s="1184"/>
      <c r="BT67" s="1184"/>
      <c r="BU67" s="1184"/>
      <c r="BV67" s="1184"/>
      <c r="BW67" s="1184"/>
      <c r="BX67" s="1184"/>
      <c r="BY67" s="1184"/>
      <c r="BZ67" s="1184"/>
      <c r="CA67" s="1184"/>
      <c r="CB67" s="1184"/>
      <c r="CC67" s="1184"/>
      <c r="CD67" s="1184"/>
      <c r="CE67" s="1184"/>
      <c r="CF67" s="1184"/>
      <c r="CG67" s="1184"/>
      <c r="CH67" s="1184"/>
      <c r="CI67" s="1184"/>
      <c r="CJ67" s="759"/>
      <c r="CK67" s="760"/>
      <c r="CL67" s="761"/>
      <c r="CM67" s="761"/>
      <c r="CN67" s="761"/>
      <c r="CO67" s="761"/>
      <c r="CP67" s="761"/>
      <c r="CQ67" s="761"/>
      <c r="CR67" s="761"/>
      <c r="CS67" s="761"/>
      <c r="CT67" s="761"/>
      <c r="CU67" s="761"/>
      <c r="CV67" s="761"/>
      <c r="CW67" s="761"/>
      <c r="CX67" s="761"/>
      <c r="CY67" s="761"/>
      <c r="CZ67" s="761"/>
      <c r="DA67" s="761"/>
      <c r="DB67" s="761"/>
      <c r="DC67" s="611"/>
      <c r="DD67" s="611"/>
      <c r="DE67" s="611"/>
      <c r="DF67" s="610"/>
      <c r="DG67" s="610"/>
    </row>
    <row r="68" spans="2:133" ht="13.9" customHeight="1">
      <c r="B68" s="762"/>
      <c r="C68" s="1186" t="s">
        <v>762</v>
      </c>
      <c r="D68" s="1187"/>
      <c r="E68" s="1187"/>
      <c r="F68" s="1187"/>
      <c r="G68" s="1187"/>
      <c r="H68" s="1187"/>
      <c r="I68" s="1187"/>
      <c r="J68" s="1187"/>
      <c r="K68" s="1187"/>
      <c r="L68" s="1187"/>
      <c r="M68" s="1187"/>
      <c r="N68" s="1187"/>
      <c r="O68" s="1188"/>
      <c r="P68" s="853" t="s">
        <v>763</v>
      </c>
      <c r="Q68" s="854"/>
      <c r="R68" s="854"/>
      <c r="S68" s="854"/>
      <c r="T68" s="854"/>
      <c r="U68" s="854"/>
      <c r="V68" s="854"/>
      <c r="W68" s="1195"/>
      <c r="X68" s="1196" t="s">
        <v>764</v>
      </c>
      <c r="Y68" s="854"/>
      <c r="Z68" s="854"/>
      <c r="AA68" s="854"/>
      <c r="AB68" s="854"/>
      <c r="AC68" s="854"/>
      <c r="AD68" s="854"/>
      <c r="AE68" s="1195"/>
      <c r="AF68" s="1196" t="s">
        <v>765</v>
      </c>
      <c r="AG68" s="854"/>
      <c r="AH68" s="854"/>
      <c r="AI68" s="854"/>
      <c r="AJ68" s="854"/>
      <c r="AK68" s="854"/>
      <c r="AL68" s="855"/>
      <c r="AM68" s="610"/>
      <c r="AN68" s="1197" t="s">
        <v>766</v>
      </c>
      <c r="AO68" s="1198"/>
      <c r="AP68" s="1198"/>
      <c r="AQ68" s="1198"/>
      <c r="AR68" s="1199"/>
      <c r="AS68" s="834" t="s">
        <v>325</v>
      </c>
      <c r="AT68" s="834"/>
      <c r="AU68" s="834"/>
      <c r="AV68" s="834"/>
      <c r="AW68" s="834"/>
      <c r="AX68" s="834"/>
      <c r="AY68" s="835"/>
      <c r="AZ68" s="892" t="s">
        <v>767</v>
      </c>
      <c r="BA68" s="834"/>
      <c r="BB68" s="835"/>
      <c r="BC68" s="1215" t="s">
        <v>768</v>
      </c>
      <c r="BD68" s="1216"/>
      <c r="BE68" s="1216"/>
      <c r="BF68" s="1216"/>
      <c r="BG68" s="1216"/>
      <c r="BH68" s="1216"/>
      <c r="BI68" s="1216"/>
      <c r="BJ68" s="1217"/>
      <c r="BK68" s="763"/>
      <c r="BL68" s="1185"/>
      <c r="BM68" s="1185"/>
      <c r="BN68" s="1185"/>
      <c r="BO68" s="1185"/>
      <c r="BP68" s="1185"/>
      <c r="BQ68" s="1185"/>
      <c r="BR68" s="1185"/>
      <c r="BS68" s="1185"/>
      <c r="BT68" s="1185"/>
      <c r="BU68" s="1185"/>
      <c r="BV68" s="1185"/>
      <c r="BW68" s="1185"/>
      <c r="BX68" s="1185"/>
      <c r="BY68" s="1185"/>
      <c r="BZ68" s="1185"/>
      <c r="CA68" s="1185"/>
      <c r="CB68" s="1185"/>
      <c r="CC68" s="1185"/>
      <c r="CD68" s="1185"/>
      <c r="CE68" s="1185"/>
      <c r="CF68" s="1185"/>
      <c r="CG68" s="1185"/>
      <c r="CH68" s="1185"/>
      <c r="CI68" s="1185"/>
      <c r="CJ68" s="1221" t="s">
        <v>769</v>
      </c>
      <c r="CK68" s="1222"/>
      <c r="CL68" s="1222"/>
      <c r="CM68" s="1222"/>
      <c r="CN68" s="1223"/>
      <c r="CO68" s="834" t="s">
        <v>770</v>
      </c>
      <c r="CP68" s="834"/>
      <c r="CQ68" s="834"/>
      <c r="CR68" s="834"/>
      <c r="CS68" s="834"/>
      <c r="CT68" s="834"/>
      <c r="CU68" s="835"/>
      <c r="CV68" s="892" t="s">
        <v>767</v>
      </c>
      <c r="CW68" s="834"/>
      <c r="CX68" s="835"/>
      <c r="CY68" s="1215" t="s">
        <v>771</v>
      </c>
      <c r="CZ68" s="1216"/>
      <c r="DA68" s="1216"/>
      <c r="DB68" s="1216"/>
      <c r="DC68" s="1216"/>
      <c r="DD68" s="1216"/>
      <c r="DE68" s="1216"/>
      <c r="DF68" s="1217"/>
      <c r="DG68" s="610"/>
    </row>
    <row r="69" spans="2:133" ht="13.9" customHeight="1">
      <c r="B69" s="762"/>
      <c r="C69" s="1189"/>
      <c r="D69" s="1190"/>
      <c r="E69" s="1190"/>
      <c r="F69" s="1190"/>
      <c r="G69" s="1190"/>
      <c r="H69" s="1190"/>
      <c r="I69" s="1190"/>
      <c r="J69" s="1190"/>
      <c r="K69" s="1190"/>
      <c r="L69" s="1190"/>
      <c r="M69" s="1190"/>
      <c r="N69" s="1190"/>
      <c r="O69" s="1191"/>
      <c r="P69" s="1231"/>
      <c r="Q69" s="1232"/>
      <c r="R69" s="1232"/>
      <c r="S69" s="1232"/>
      <c r="T69" s="1232"/>
      <c r="U69" s="1232"/>
      <c r="V69" s="1232"/>
      <c r="W69" s="1233"/>
      <c r="X69" s="1234"/>
      <c r="Y69" s="1234"/>
      <c r="Z69" s="1234"/>
      <c r="AA69" s="1234"/>
      <c r="AB69" s="1234"/>
      <c r="AC69" s="1234"/>
      <c r="AD69" s="1234"/>
      <c r="AE69" s="1234"/>
      <c r="AF69" s="1235" t="s">
        <v>772</v>
      </c>
      <c r="AG69" s="1236"/>
      <c r="AH69" s="1236"/>
      <c r="AI69" s="1236"/>
      <c r="AJ69" s="1236"/>
      <c r="AK69" s="1236"/>
      <c r="AL69" s="1237"/>
      <c r="AM69" s="610"/>
      <c r="AN69" s="1200"/>
      <c r="AO69" s="1201"/>
      <c r="AP69" s="1201"/>
      <c r="AQ69" s="1201"/>
      <c r="AR69" s="1202"/>
      <c r="AS69" s="837"/>
      <c r="AT69" s="837"/>
      <c r="AU69" s="837"/>
      <c r="AV69" s="837"/>
      <c r="AW69" s="837"/>
      <c r="AX69" s="837"/>
      <c r="AY69" s="838"/>
      <c r="AZ69" s="894"/>
      <c r="BA69" s="837"/>
      <c r="BB69" s="838"/>
      <c r="BC69" s="1218"/>
      <c r="BD69" s="1219"/>
      <c r="BE69" s="1219"/>
      <c r="BF69" s="1219"/>
      <c r="BG69" s="1219"/>
      <c r="BH69" s="1219"/>
      <c r="BI69" s="1219"/>
      <c r="BJ69" s="1220"/>
      <c r="BK69" s="763"/>
      <c r="BL69" s="1185"/>
      <c r="BM69" s="1185"/>
      <c r="BN69" s="1185"/>
      <c r="BO69" s="1185"/>
      <c r="BP69" s="1185"/>
      <c r="BQ69" s="1185"/>
      <c r="BR69" s="1185"/>
      <c r="BS69" s="1185"/>
      <c r="BT69" s="1185"/>
      <c r="BU69" s="1185"/>
      <c r="BV69" s="1185"/>
      <c r="BW69" s="1185"/>
      <c r="BX69" s="1185"/>
      <c r="BY69" s="1185"/>
      <c r="BZ69" s="1185"/>
      <c r="CA69" s="1185"/>
      <c r="CB69" s="1185"/>
      <c r="CC69" s="1185"/>
      <c r="CD69" s="1185"/>
      <c r="CE69" s="1185"/>
      <c r="CF69" s="1185"/>
      <c r="CG69" s="1185"/>
      <c r="CH69" s="1185"/>
      <c r="CI69" s="1185"/>
      <c r="CJ69" s="1224"/>
      <c r="CK69" s="1201"/>
      <c r="CL69" s="1201"/>
      <c r="CM69" s="1201"/>
      <c r="CN69" s="1225"/>
      <c r="CO69" s="1229"/>
      <c r="CP69" s="1229"/>
      <c r="CQ69" s="1229"/>
      <c r="CR69" s="1229"/>
      <c r="CS69" s="1229"/>
      <c r="CT69" s="1229"/>
      <c r="CU69" s="1230"/>
      <c r="CV69" s="894"/>
      <c r="CW69" s="837"/>
      <c r="CX69" s="838"/>
      <c r="CY69" s="1218"/>
      <c r="CZ69" s="1219"/>
      <c r="DA69" s="1219"/>
      <c r="DB69" s="1219"/>
      <c r="DC69" s="1219"/>
      <c r="DD69" s="1219"/>
      <c r="DE69" s="1219"/>
      <c r="DF69" s="1220"/>
      <c r="DG69" s="610"/>
    </row>
    <row r="70" spans="2:133" ht="13.9" customHeight="1">
      <c r="B70" s="762"/>
      <c r="C70" s="1189"/>
      <c r="D70" s="1190"/>
      <c r="E70" s="1190"/>
      <c r="F70" s="1190"/>
      <c r="G70" s="1190"/>
      <c r="H70" s="1190"/>
      <c r="I70" s="1190"/>
      <c r="J70" s="1190"/>
      <c r="K70" s="1190"/>
      <c r="L70" s="1190"/>
      <c r="M70" s="1190"/>
      <c r="N70" s="1190"/>
      <c r="O70" s="1191"/>
      <c r="P70" s="1238"/>
      <c r="Q70" s="1239"/>
      <c r="R70" s="1239"/>
      <c r="S70" s="1239"/>
      <c r="T70" s="1239"/>
      <c r="U70" s="1239"/>
      <c r="V70" s="1239"/>
      <c r="W70" s="1240"/>
      <c r="X70" s="1241"/>
      <c r="Y70" s="1241"/>
      <c r="Z70" s="1241"/>
      <c r="AA70" s="1241"/>
      <c r="AB70" s="1241"/>
      <c r="AC70" s="1241"/>
      <c r="AD70" s="1241"/>
      <c r="AE70" s="1241"/>
      <c r="AF70" s="1235" t="s">
        <v>772</v>
      </c>
      <c r="AG70" s="1236"/>
      <c r="AH70" s="1236"/>
      <c r="AI70" s="1236"/>
      <c r="AJ70" s="1236"/>
      <c r="AK70" s="1236"/>
      <c r="AL70" s="1237"/>
      <c r="AM70" s="610"/>
      <c r="AN70" s="1200"/>
      <c r="AO70" s="1201"/>
      <c r="AP70" s="1201"/>
      <c r="AQ70" s="1201"/>
      <c r="AR70" s="1202"/>
      <c r="AS70" s="1255">
        <f>BC64</f>
        <v>0</v>
      </c>
      <c r="AT70" s="1255"/>
      <c r="AU70" s="1255"/>
      <c r="AV70" s="1255"/>
      <c r="AW70" s="1255"/>
      <c r="AX70" s="1255"/>
      <c r="AY70" s="1256"/>
      <c r="AZ70" s="894"/>
      <c r="BA70" s="837"/>
      <c r="BB70" s="838"/>
      <c r="BC70" s="1261">
        <f>IF(AND(AS70/12&lt;1,AS70/12&gt;0),1,ROUNDDOWN(AS70/12,0))</f>
        <v>0</v>
      </c>
      <c r="BD70" s="1255"/>
      <c r="BE70" s="1255"/>
      <c r="BF70" s="1255"/>
      <c r="BG70" s="1255"/>
      <c r="BH70" s="1262"/>
      <c r="BI70" s="1242" t="s">
        <v>25</v>
      </c>
      <c r="BJ70" s="1243"/>
      <c r="BK70" s="763"/>
      <c r="BL70" s="1185"/>
      <c r="BM70" s="1185"/>
      <c r="BN70" s="1185"/>
      <c r="BO70" s="1185"/>
      <c r="BP70" s="1185"/>
      <c r="BQ70" s="1185"/>
      <c r="BR70" s="1185"/>
      <c r="BS70" s="1185"/>
      <c r="BT70" s="1185"/>
      <c r="BU70" s="1185"/>
      <c r="BV70" s="1185"/>
      <c r="BW70" s="1185"/>
      <c r="BX70" s="1185"/>
      <c r="BY70" s="1185"/>
      <c r="BZ70" s="1185"/>
      <c r="CA70" s="1185"/>
      <c r="CB70" s="1185"/>
      <c r="CC70" s="1185"/>
      <c r="CD70" s="1185"/>
      <c r="CE70" s="1185"/>
      <c r="CF70" s="1185"/>
      <c r="CG70" s="1185"/>
      <c r="CH70" s="1185"/>
      <c r="CI70" s="1185"/>
      <c r="CJ70" s="1224"/>
      <c r="CK70" s="1201"/>
      <c r="CL70" s="1201"/>
      <c r="CM70" s="1201"/>
      <c r="CN70" s="1225"/>
      <c r="CO70" s="1267">
        <f>CP64</f>
        <v>0</v>
      </c>
      <c r="CP70" s="1267"/>
      <c r="CQ70" s="1267"/>
      <c r="CR70" s="1267"/>
      <c r="CS70" s="1267"/>
      <c r="CT70" s="1267"/>
      <c r="CU70" s="1268"/>
      <c r="CV70" s="894"/>
      <c r="CW70" s="837"/>
      <c r="CX70" s="838"/>
      <c r="CY70" s="1261">
        <f>IF(AND(CO70/12&lt;1,CO70/12&gt;0),1,ROUNDDOWN(CO70/12,0))</f>
        <v>0</v>
      </c>
      <c r="CZ70" s="1255"/>
      <c r="DA70" s="1255"/>
      <c r="DB70" s="1255"/>
      <c r="DC70" s="1255"/>
      <c r="DD70" s="1262"/>
      <c r="DE70" s="1242" t="s">
        <v>25</v>
      </c>
      <c r="DF70" s="1243"/>
      <c r="DG70" s="610"/>
    </row>
    <row r="71" spans="2:133" ht="13.9" customHeight="1">
      <c r="B71" s="762"/>
      <c r="C71" s="1189"/>
      <c r="D71" s="1190"/>
      <c r="E71" s="1190"/>
      <c r="F71" s="1190"/>
      <c r="G71" s="1190"/>
      <c r="H71" s="1190"/>
      <c r="I71" s="1190"/>
      <c r="J71" s="1190"/>
      <c r="K71" s="1190"/>
      <c r="L71" s="1190"/>
      <c r="M71" s="1190"/>
      <c r="N71" s="1190"/>
      <c r="O71" s="1191"/>
      <c r="P71" s="1238"/>
      <c r="Q71" s="1239"/>
      <c r="R71" s="1239"/>
      <c r="S71" s="1239"/>
      <c r="T71" s="1239"/>
      <c r="U71" s="1239"/>
      <c r="V71" s="1239"/>
      <c r="W71" s="1240"/>
      <c r="X71" s="1241"/>
      <c r="Y71" s="1241"/>
      <c r="Z71" s="1241"/>
      <c r="AA71" s="1241"/>
      <c r="AB71" s="1241"/>
      <c r="AC71" s="1241"/>
      <c r="AD71" s="1241"/>
      <c r="AE71" s="1241"/>
      <c r="AF71" s="1235" t="s">
        <v>772</v>
      </c>
      <c r="AG71" s="1236"/>
      <c r="AH71" s="1236"/>
      <c r="AI71" s="1236"/>
      <c r="AJ71" s="1236"/>
      <c r="AK71" s="1236"/>
      <c r="AL71" s="1237"/>
      <c r="AM71" s="610"/>
      <c r="AN71" s="1200"/>
      <c r="AO71" s="1201"/>
      <c r="AP71" s="1201"/>
      <c r="AQ71" s="1201"/>
      <c r="AR71" s="1202"/>
      <c r="AS71" s="1257"/>
      <c r="AT71" s="1257"/>
      <c r="AU71" s="1257"/>
      <c r="AV71" s="1257"/>
      <c r="AW71" s="1257"/>
      <c r="AX71" s="1257"/>
      <c r="AY71" s="1258"/>
      <c r="AZ71" s="894"/>
      <c r="BA71" s="837"/>
      <c r="BB71" s="838"/>
      <c r="BC71" s="1263"/>
      <c r="BD71" s="1257"/>
      <c r="BE71" s="1257"/>
      <c r="BF71" s="1257"/>
      <c r="BG71" s="1257"/>
      <c r="BH71" s="1264"/>
      <c r="BI71" s="1244"/>
      <c r="BJ71" s="1245"/>
      <c r="BK71" s="763"/>
      <c r="BL71" s="1185"/>
      <c r="BM71" s="1185"/>
      <c r="BN71" s="1185"/>
      <c r="BO71" s="1185"/>
      <c r="BP71" s="1185"/>
      <c r="BQ71" s="1185"/>
      <c r="BR71" s="1185"/>
      <c r="BS71" s="1185"/>
      <c r="BT71" s="1185"/>
      <c r="BU71" s="1185"/>
      <c r="BV71" s="1185"/>
      <c r="BW71" s="1185"/>
      <c r="BX71" s="1185"/>
      <c r="BY71" s="1185"/>
      <c r="BZ71" s="1185"/>
      <c r="CA71" s="1185"/>
      <c r="CB71" s="1185"/>
      <c r="CC71" s="1185"/>
      <c r="CD71" s="1185"/>
      <c r="CE71" s="1185"/>
      <c r="CF71" s="1185"/>
      <c r="CG71" s="1185"/>
      <c r="CH71" s="1185"/>
      <c r="CI71" s="1185"/>
      <c r="CJ71" s="1224"/>
      <c r="CK71" s="1201"/>
      <c r="CL71" s="1201"/>
      <c r="CM71" s="1201"/>
      <c r="CN71" s="1225"/>
      <c r="CO71" s="1257"/>
      <c r="CP71" s="1257"/>
      <c r="CQ71" s="1257"/>
      <c r="CR71" s="1257"/>
      <c r="CS71" s="1257"/>
      <c r="CT71" s="1257"/>
      <c r="CU71" s="1258"/>
      <c r="CV71" s="894"/>
      <c r="CW71" s="837"/>
      <c r="CX71" s="838"/>
      <c r="CY71" s="1263"/>
      <c r="CZ71" s="1257"/>
      <c r="DA71" s="1257"/>
      <c r="DB71" s="1257"/>
      <c r="DC71" s="1257"/>
      <c r="DD71" s="1264"/>
      <c r="DE71" s="1244"/>
      <c r="DF71" s="1245"/>
      <c r="DG71" s="610"/>
    </row>
    <row r="72" spans="2:133" ht="13.9" customHeight="1" thickBot="1">
      <c r="B72" s="762"/>
      <c r="C72" s="1192"/>
      <c r="D72" s="1193"/>
      <c r="E72" s="1193"/>
      <c r="F72" s="1193"/>
      <c r="G72" s="1193"/>
      <c r="H72" s="1193"/>
      <c r="I72" s="1193"/>
      <c r="J72" s="1193"/>
      <c r="K72" s="1193"/>
      <c r="L72" s="1193"/>
      <c r="M72" s="1193"/>
      <c r="N72" s="1193"/>
      <c r="O72" s="1194"/>
      <c r="P72" s="1248"/>
      <c r="Q72" s="1249"/>
      <c r="R72" s="1249"/>
      <c r="S72" s="1249"/>
      <c r="T72" s="1249"/>
      <c r="U72" s="1249"/>
      <c r="V72" s="1249"/>
      <c r="W72" s="1250"/>
      <c r="X72" s="1251"/>
      <c r="Y72" s="1251"/>
      <c r="Z72" s="1251"/>
      <c r="AA72" s="1251"/>
      <c r="AB72" s="1251"/>
      <c r="AC72" s="1251"/>
      <c r="AD72" s="1251"/>
      <c r="AE72" s="1251"/>
      <c r="AF72" s="1252" t="s">
        <v>772</v>
      </c>
      <c r="AG72" s="1253"/>
      <c r="AH72" s="1253"/>
      <c r="AI72" s="1253"/>
      <c r="AJ72" s="1253"/>
      <c r="AK72" s="1253"/>
      <c r="AL72" s="1254"/>
      <c r="AM72" s="610"/>
      <c r="AN72" s="1203"/>
      <c r="AO72" s="1204"/>
      <c r="AP72" s="1204"/>
      <c r="AQ72" s="1204"/>
      <c r="AR72" s="1205"/>
      <c r="AS72" s="1259"/>
      <c r="AT72" s="1259"/>
      <c r="AU72" s="1259"/>
      <c r="AV72" s="1259"/>
      <c r="AW72" s="1259"/>
      <c r="AX72" s="1259"/>
      <c r="AY72" s="1260"/>
      <c r="AZ72" s="1206"/>
      <c r="BA72" s="840"/>
      <c r="BB72" s="841"/>
      <c r="BC72" s="1265"/>
      <c r="BD72" s="1259"/>
      <c r="BE72" s="1259"/>
      <c r="BF72" s="1259"/>
      <c r="BG72" s="1259"/>
      <c r="BH72" s="1266"/>
      <c r="BI72" s="1246"/>
      <c r="BJ72" s="1247"/>
      <c r="BK72" s="763"/>
      <c r="BL72" s="1185"/>
      <c r="BM72" s="1185"/>
      <c r="BN72" s="1185"/>
      <c r="BO72" s="1185"/>
      <c r="BP72" s="1185"/>
      <c r="BQ72" s="1185"/>
      <c r="BR72" s="1185"/>
      <c r="BS72" s="1185"/>
      <c r="BT72" s="1185"/>
      <c r="BU72" s="1185"/>
      <c r="BV72" s="1185"/>
      <c r="BW72" s="1185"/>
      <c r="BX72" s="1185"/>
      <c r="BY72" s="1185"/>
      <c r="BZ72" s="1185"/>
      <c r="CA72" s="1185"/>
      <c r="CB72" s="1185"/>
      <c r="CC72" s="1185"/>
      <c r="CD72" s="1185"/>
      <c r="CE72" s="1185"/>
      <c r="CF72" s="1185"/>
      <c r="CG72" s="1185"/>
      <c r="CH72" s="1185"/>
      <c r="CI72" s="1185"/>
      <c r="CJ72" s="1226"/>
      <c r="CK72" s="1227"/>
      <c r="CL72" s="1227"/>
      <c r="CM72" s="1227"/>
      <c r="CN72" s="1228"/>
      <c r="CO72" s="1259"/>
      <c r="CP72" s="1259"/>
      <c r="CQ72" s="1259"/>
      <c r="CR72" s="1259"/>
      <c r="CS72" s="1259"/>
      <c r="CT72" s="1259"/>
      <c r="CU72" s="1260"/>
      <c r="CV72" s="1206"/>
      <c r="CW72" s="840"/>
      <c r="CX72" s="841"/>
      <c r="CY72" s="1265"/>
      <c r="CZ72" s="1259"/>
      <c r="DA72" s="1259"/>
      <c r="DB72" s="1259"/>
      <c r="DC72" s="1259"/>
      <c r="DD72" s="1266"/>
      <c r="DE72" s="1246"/>
      <c r="DF72" s="1247"/>
      <c r="DG72" s="610"/>
    </row>
    <row r="73" spans="2:133" ht="13.9" customHeight="1" thickBot="1">
      <c r="B73" s="762"/>
      <c r="C73" s="802"/>
      <c r="D73" s="802"/>
      <c r="E73" s="802"/>
      <c r="F73" s="802"/>
      <c r="G73" s="802"/>
      <c r="H73" s="802"/>
      <c r="I73" s="802"/>
      <c r="J73" s="802"/>
      <c r="K73" s="802"/>
      <c r="L73" s="802"/>
      <c r="M73" s="802"/>
      <c r="N73" s="802"/>
      <c r="O73" s="802"/>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9"/>
      <c r="AO73" s="769"/>
      <c r="AP73" s="768"/>
      <c r="AQ73" s="610"/>
      <c r="AR73" s="981" t="s">
        <v>773</v>
      </c>
      <c r="AS73" s="1185"/>
      <c r="AT73" s="1185"/>
      <c r="AU73" s="1185"/>
      <c r="AV73" s="1185"/>
      <c r="AW73" s="1185"/>
      <c r="AX73" s="1185"/>
      <c r="AY73" s="1185"/>
      <c r="AZ73" s="1185"/>
      <c r="BA73" s="1185"/>
      <c r="BB73" s="1185"/>
      <c r="BC73" s="1185"/>
      <c r="BD73" s="1185"/>
      <c r="BE73" s="1185"/>
      <c r="BF73" s="1185"/>
      <c r="BG73" s="1185"/>
      <c r="BH73" s="1185"/>
      <c r="BI73" s="1185"/>
      <c r="BJ73" s="1185"/>
      <c r="BK73" s="1185"/>
      <c r="BL73" s="1185"/>
      <c r="BM73" s="1185"/>
      <c r="BN73" s="1185"/>
      <c r="BO73" s="1185"/>
      <c r="BP73" s="1185"/>
      <c r="BQ73" s="1185"/>
      <c r="BR73" s="1185"/>
      <c r="BS73" s="1185"/>
      <c r="BT73" s="1185"/>
      <c r="BU73" s="1185"/>
      <c r="BV73" s="1185"/>
      <c r="BW73" s="1185"/>
      <c r="BX73" s="1185"/>
      <c r="BY73" s="1185"/>
      <c r="BZ73" s="1185"/>
      <c r="CA73" s="1185"/>
      <c r="CB73" s="1185"/>
      <c r="CC73" s="1185"/>
      <c r="CD73" s="1185"/>
      <c r="CE73" s="1185"/>
      <c r="CF73" s="1185"/>
      <c r="CG73" s="1185"/>
      <c r="CH73" s="1185"/>
      <c r="CI73" s="1185"/>
      <c r="CJ73" s="770"/>
      <c r="CK73" s="771"/>
      <c r="CL73" s="772"/>
      <c r="CM73" s="772"/>
      <c r="CN73" s="772"/>
      <c r="CO73" s="773"/>
      <c r="CP73" s="773"/>
      <c r="CQ73" s="773"/>
      <c r="CR73" s="773"/>
      <c r="CS73" s="773"/>
      <c r="CT73" s="773"/>
      <c r="CU73" s="773"/>
      <c r="CV73" s="773"/>
      <c r="CW73" s="773"/>
      <c r="CX73" s="773"/>
      <c r="CY73" s="773"/>
      <c r="CZ73" s="773"/>
      <c r="DA73" s="773"/>
      <c r="DB73" s="773"/>
      <c r="DC73" s="773"/>
      <c r="DD73" s="773"/>
      <c r="DE73" s="773"/>
      <c r="DF73" s="773"/>
      <c r="DG73" s="610"/>
    </row>
    <row r="74" spans="2:133" ht="13.9" customHeight="1">
      <c r="B74" s="1269" t="s">
        <v>774</v>
      </c>
      <c r="C74" s="1269"/>
      <c r="D74" s="1269"/>
      <c r="E74" s="1269"/>
      <c r="F74" s="1269"/>
      <c r="G74" s="1269"/>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c r="AL74" s="1269"/>
      <c r="AM74" s="610"/>
      <c r="AN74" s="611"/>
      <c r="AO74" s="611"/>
      <c r="AP74" s="610"/>
      <c r="AQ74" s="774"/>
      <c r="AR74" s="1185"/>
      <c r="AS74" s="1185"/>
      <c r="AT74" s="1185"/>
      <c r="AU74" s="1185"/>
      <c r="AV74" s="1185"/>
      <c r="AW74" s="1185"/>
      <c r="AX74" s="1185"/>
      <c r="AY74" s="1185"/>
      <c r="AZ74" s="1185"/>
      <c r="BA74" s="1185"/>
      <c r="BB74" s="1185"/>
      <c r="BC74" s="1185"/>
      <c r="BD74" s="1185"/>
      <c r="BE74" s="1185"/>
      <c r="BF74" s="1185"/>
      <c r="BG74" s="1185"/>
      <c r="BH74" s="1185"/>
      <c r="BI74" s="1185"/>
      <c r="BJ74" s="1185"/>
      <c r="BK74" s="1185"/>
      <c r="BL74" s="1185"/>
      <c r="BM74" s="1185"/>
      <c r="BN74" s="1185"/>
      <c r="BO74" s="1185"/>
      <c r="BP74" s="1185"/>
      <c r="BQ74" s="1185"/>
      <c r="BR74" s="1185"/>
      <c r="BS74" s="1185"/>
      <c r="BT74" s="1185"/>
      <c r="BU74" s="1185"/>
      <c r="BV74" s="1185"/>
      <c r="BW74" s="1185"/>
      <c r="BX74" s="1185"/>
      <c r="BY74" s="1185"/>
      <c r="BZ74" s="1185"/>
      <c r="CA74" s="1185"/>
      <c r="CB74" s="1185"/>
      <c r="CC74" s="1185"/>
      <c r="CD74" s="1185"/>
      <c r="CE74" s="1185"/>
      <c r="CF74" s="1185"/>
      <c r="CG74" s="1185"/>
      <c r="CH74" s="1185"/>
      <c r="CI74" s="1185"/>
      <c r="CJ74" s="770"/>
      <c r="CK74" s="775"/>
      <c r="CL74" s="772"/>
      <c r="CM74" s="772"/>
      <c r="CN74" s="772"/>
      <c r="CO74" s="772"/>
      <c r="CP74" s="772"/>
      <c r="CQ74" s="772"/>
      <c r="CR74" s="772"/>
      <c r="CS74" s="772"/>
      <c r="CT74" s="772"/>
      <c r="CU74" s="772"/>
      <c r="CV74" s="772"/>
      <c r="CW74" s="772"/>
      <c r="CX74" s="772"/>
      <c r="CY74" s="772"/>
      <c r="CZ74" s="772"/>
      <c r="DA74" s="772"/>
      <c r="DB74" s="772"/>
      <c r="DC74" s="772"/>
      <c r="DD74" s="772"/>
      <c r="DE74" s="772"/>
      <c r="DF74" s="772"/>
      <c r="DG74" s="772"/>
      <c r="DH74" s="287"/>
      <c r="DI74" s="287"/>
      <c r="DJ74" s="287"/>
      <c r="DK74" s="287"/>
      <c r="DL74" s="287"/>
      <c r="DM74" s="287"/>
      <c r="DN74" s="287"/>
    </row>
    <row r="75" spans="2:133" ht="13.9" customHeight="1" thickBot="1">
      <c r="B75" s="1269"/>
      <c r="C75" s="1269"/>
      <c r="D75" s="1269"/>
      <c r="E75" s="1269"/>
      <c r="F75" s="1269"/>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c r="AL75" s="1269"/>
      <c r="AM75" s="803"/>
      <c r="AN75" s="803"/>
      <c r="AO75" s="803"/>
      <c r="AP75" s="803"/>
      <c r="AQ75" s="776"/>
      <c r="AR75" s="777"/>
      <c r="AS75" s="778"/>
      <c r="AT75" s="778"/>
      <c r="AU75" s="778"/>
      <c r="AV75" s="778"/>
      <c r="AW75" s="778"/>
      <c r="AX75" s="778"/>
      <c r="AY75" s="778"/>
      <c r="AZ75" s="778"/>
      <c r="BA75" s="778"/>
      <c r="BB75" s="778"/>
      <c r="BC75" s="778"/>
      <c r="BD75" s="778"/>
      <c r="BE75" s="778"/>
      <c r="BF75" s="778"/>
      <c r="BG75" s="778"/>
      <c r="BH75" s="778"/>
      <c r="BI75" s="778"/>
      <c r="BJ75" s="778"/>
      <c r="BK75" s="778"/>
      <c r="BL75" s="779"/>
      <c r="BM75" s="779"/>
      <c r="BN75" s="779"/>
      <c r="BO75" s="779"/>
      <c r="BP75" s="779"/>
      <c r="BQ75" s="779"/>
      <c r="BR75" s="779"/>
      <c r="BS75" s="779"/>
      <c r="BT75" s="779"/>
      <c r="BU75" s="779"/>
      <c r="BV75" s="779"/>
      <c r="BW75" s="779"/>
      <c r="BX75" s="779"/>
      <c r="BY75" s="779"/>
      <c r="BZ75" s="779"/>
      <c r="CA75" s="779"/>
      <c r="CB75" s="779"/>
      <c r="CC75" s="779"/>
      <c r="CD75" s="779"/>
      <c r="CE75" s="779"/>
      <c r="CF75" s="779"/>
      <c r="CG75" s="779"/>
      <c r="CH75" s="779"/>
      <c r="CI75" s="779"/>
      <c r="CJ75" s="779"/>
      <c r="CK75" s="777"/>
      <c r="CL75" s="780"/>
      <c r="CM75" s="780"/>
      <c r="CN75" s="780"/>
      <c r="CO75" s="780"/>
      <c r="CP75" s="780"/>
      <c r="CQ75" s="780"/>
      <c r="CR75" s="780"/>
      <c r="CS75" s="780"/>
      <c r="CT75" s="780"/>
      <c r="CU75" s="780"/>
      <c r="CV75" s="780"/>
      <c r="CW75" s="780"/>
      <c r="CX75" s="780"/>
      <c r="CY75" s="780"/>
      <c r="CZ75" s="780"/>
      <c r="DA75" s="780"/>
      <c r="DB75" s="780"/>
      <c r="DC75" s="780"/>
      <c r="DD75" s="780"/>
      <c r="DE75" s="780"/>
      <c r="DF75" s="780"/>
      <c r="DG75" s="780"/>
    </row>
    <row r="76" spans="2:133" ht="13.9" customHeight="1">
      <c r="B76" s="1270" t="s">
        <v>952</v>
      </c>
      <c r="C76" s="1270"/>
      <c r="D76" s="1270"/>
      <c r="E76" s="1270"/>
      <c r="F76" s="1270"/>
      <c r="G76" s="1270"/>
      <c r="H76" s="1270"/>
      <c r="I76" s="1270"/>
      <c r="J76" s="1270"/>
      <c r="K76" s="1270"/>
      <c r="L76" s="1270"/>
      <c r="M76" s="1270"/>
      <c r="N76" s="1270"/>
      <c r="O76" s="1270"/>
      <c r="P76" s="1270"/>
      <c r="Q76" s="1270"/>
      <c r="R76" s="1270"/>
      <c r="S76" s="1270"/>
      <c r="T76" s="1270"/>
      <c r="U76" s="1270"/>
      <c r="V76" s="1270"/>
      <c r="W76" s="1270"/>
      <c r="X76" s="1270"/>
      <c r="Y76" s="1270"/>
      <c r="Z76" s="1270"/>
      <c r="AA76" s="1270"/>
      <c r="AB76" s="1270"/>
      <c r="AC76" s="1270"/>
      <c r="AD76" s="1270"/>
      <c r="AE76" s="1270"/>
      <c r="AF76" s="1270"/>
      <c r="AG76" s="1270"/>
      <c r="AH76" s="1270"/>
      <c r="AI76" s="1270"/>
      <c r="AJ76" s="1270"/>
      <c r="AK76" s="1270"/>
      <c r="AL76" s="1270"/>
      <c r="AM76" s="1270"/>
      <c r="AN76" s="1270"/>
      <c r="AO76" s="1270"/>
      <c r="AP76" s="1270"/>
      <c r="AQ76" s="1270"/>
      <c r="AR76" s="1270"/>
      <c r="AS76" s="1270"/>
      <c r="AT76" s="1270"/>
      <c r="AU76" s="1270"/>
      <c r="AV76" s="1270"/>
      <c r="AW76" s="1270"/>
      <c r="AX76" s="1270"/>
      <c r="AY76" s="1270"/>
      <c r="AZ76" s="1270"/>
      <c r="BA76" s="1270"/>
      <c r="BB76" s="1270"/>
      <c r="BC76" s="1270"/>
      <c r="BD76" s="1270"/>
      <c r="BE76" s="1270"/>
      <c r="BF76" s="1270"/>
      <c r="BG76" s="1270"/>
      <c r="BH76" s="1270"/>
      <c r="BI76" s="1270"/>
      <c r="BJ76" s="1270"/>
      <c r="BK76" s="1270"/>
      <c r="BL76" s="1270"/>
      <c r="BM76" s="1270"/>
      <c r="BN76" s="1270"/>
      <c r="BO76" s="1270"/>
      <c r="BP76" s="1270"/>
      <c r="BQ76" s="1270"/>
      <c r="BR76" s="1270"/>
      <c r="BS76" s="1270"/>
      <c r="BT76" s="1270"/>
      <c r="BU76" s="1270"/>
      <c r="BV76" s="1270"/>
      <c r="BW76" s="1270"/>
      <c r="BX76" s="1270"/>
      <c r="BY76" s="1270"/>
      <c r="BZ76" s="1270"/>
      <c r="CA76" s="1270"/>
      <c r="CB76" s="1270"/>
      <c r="CC76" s="1270"/>
      <c r="CD76" s="1270"/>
      <c r="CE76" s="1270"/>
      <c r="CF76" s="1270"/>
      <c r="CG76" s="1270"/>
      <c r="CH76" s="1270"/>
      <c r="CI76" s="1270"/>
      <c r="CJ76" s="1270"/>
      <c r="CK76" s="1270"/>
      <c r="CL76" s="1270"/>
      <c r="CM76" s="1270"/>
      <c r="CN76" s="1270"/>
      <c r="CO76" s="1270"/>
      <c r="CP76" s="1270"/>
      <c r="CQ76" s="1270"/>
      <c r="CR76" s="1270"/>
      <c r="CS76" s="1270"/>
      <c r="CT76" s="1270"/>
      <c r="CU76" s="1270"/>
      <c r="CV76" s="1270"/>
      <c r="CW76" s="1270"/>
      <c r="CX76" s="1270"/>
      <c r="CY76" s="1270"/>
      <c r="CZ76" s="1270"/>
      <c r="DA76" s="1270"/>
      <c r="DB76" s="1270"/>
      <c r="DC76" s="1270"/>
      <c r="DD76" s="1270"/>
      <c r="DE76" s="1270"/>
      <c r="DF76" s="1270"/>
      <c r="DG76" s="1270"/>
    </row>
    <row r="77" spans="2:133" ht="13.9" customHeight="1" thickBot="1">
      <c r="B77" s="1270"/>
      <c r="C77" s="1270"/>
      <c r="D77" s="1270"/>
      <c r="E77" s="1270"/>
      <c r="F77" s="1270"/>
      <c r="G77" s="1270"/>
      <c r="H77" s="1270"/>
      <c r="I77" s="1270"/>
      <c r="J77" s="1270"/>
      <c r="K77" s="1270"/>
      <c r="L77" s="1270"/>
      <c r="M77" s="1270"/>
      <c r="N77" s="1270"/>
      <c r="O77" s="1270"/>
      <c r="P77" s="1270"/>
      <c r="Q77" s="1270"/>
      <c r="R77" s="1270"/>
      <c r="S77" s="1270"/>
      <c r="T77" s="1270"/>
      <c r="U77" s="1270"/>
      <c r="V77" s="1270"/>
      <c r="W77" s="1270"/>
      <c r="X77" s="1270"/>
      <c r="Y77" s="1270"/>
      <c r="Z77" s="1270"/>
      <c r="AA77" s="1270"/>
      <c r="AB77" s="1270"/>
      <c r="AC77" s="1270"/>
      <c r="AD77" s="1270"/>
      <c r="AE77" s="1270"/>
      <c r="AF77" s="1270"/>
      <c r="AG77" s="1270"/>
      <c r="AH77" s="1270"/>
      <c r="AI77" s="1270"/>
      <c r="AJ77" s="1270"/>
      <c r="AK77" s="1270"/>
      <c r="AL77" s="1270"/>
      <c r="AM77" s="1270"/>
      <c r="AN77" s="1270"/>
      <c r="AO77" s="1270"/>
      <c r="AP77" s="1270"/>
      <c r="AQ77" s="1270"/>
      <c r="AR77" s="1270"/>
      <c r="AS77" s="1270"/>
      <c r="AT77" s="1270"/>
      <c r="AU77" s="1270"/>
      <c r="AV77" s="1270"/>
      <c r="AW77" s="1270"/>
      <c r="AX77" s="1270"/>
      <c r="AY77" s="1270"/>
      <c r="AZ77" s="1270"/>
      <c r="BA77" s="1270"/>
      <c r="BB77" s="1270"/>
      <c r="BC77" s="1270"/>
      <c r="BD77" s="1270"/>
      <c r="BE77" s="1270"/>
      <c r="BF77" s="1270"/>
      <c r="BG77" s="1270"/>
      <c r="BH77" s="1270"/>
      <c r="BI77" s="1270"/>
      <c r="BJ77" s="1270"/>
      <c r="BK77" s="1270"/>
      <c r="BL77" s="1270"/>
      <c r="BM77" s="1270"/>
      <c r="BN77" s="1270"/>
      <c r="BO77" s="1270"/>
      <c r="BP77" s="1270"/>
      <c r="BQ77" s="1270"/>
      <c r="BR77" s="1270"/>
      <c r="BS77" s="1270"/>
      <c r="BT77" s="1270"/>
      <c r="BU77" s="1270"/>
      <c r="BV77" s="1270"/>
      <c r="BW77" s="1270"/>
      <c r="BX77" s="1270"/>
      <c r="BY77" s="1270"/>
      <c r="BZ77" s="1270"/>
      <c r="CA77" s="1270"/>
      <c r="CB77" s="1270"/>
      <c r="CC77" s="1270"/>
      <c r="CD77" s="1270"/>
      <c r="CE77" s="1270"/>
      <c r="CF77" s="1270"/>
      <c r="CG77" s="1270"/>
      <c r="CH77" s="1270"/>
      <c r="CI77" s="1270"/>
      <c r="CJ77" s="1270"/>
      <c r="CK77" s="1270"/>
      <c r="CL77" s="1270"/>
      <c r="CM77" s="1270"/>
      <c r="CN77" s="1270"/>
      <c r="CO77" s="1270"/>
      <c r="CP77" s="1270"/>
      <c r="CQ77" s="1270"/>
      <c r="CR77" s="1270"/>
      <c r="CS77" s="1270"/>
      <c r="CT77" s="1270"/>
      <c r="CU77" s="1270"/>
      <c r="CV77" s="1270"/>
      <c r="CW77" s="1270"/>
      <c r="CX77" s="1270"/>
      <c r="CY77" s="1270"/>
      <c r="CZ77" s="1270"/>
      <c r="DA77" s="1270"/>
      <c r="DB77" s="1270"/>
      <c r="DC77" s="1270"/>
      <c r="DD77" s="1270"/>
      <c r="DE77" s="1270"/>
      <c r="DF77" s="1270"/>
      <c r="DG77" s="1270"/>
    </row>
    <row r="78" spans="2:133" ht="13.5" customHeight="1">
      <c r="B78" s="1271" t="s">
        <v>500</v>
      </c>
      <c r="C78" s="1272"/>
      <c r="D78" s="1272"/>
      <c r="E78" s="1272"/>
      <c r="F78" s="1273"/>
      <c r="G78" s="1280" t="s">
        <v>775</v>
      </c>
      <c r="H78" s="1281"/>
      <c r="I78" s="1281"/>
      <c r="J78" s="1281"/>
      <c r="K78" s="1281"/>
      <c r="L78" s="1281"/>
      <c r="M78" s="1281"/>
      <c r="N78" s="1281"/>
      <c r="O78" s="1281"/>
      <c r="P78" s="1281"/>
      <c r="Q78" s="1281"/>
      <c r="R78" s="1281"/>
      <c r="S78" s="1282"/>
      <c r="T78" s="1286" t="s">
        <v>776</v>
      </c>
      <c r="U78" s="1287"/>
      <c r="V78" s="1287"/>
      <c r="W78" s="1287"/>
      <c r="X78" s="1287" t="s">
        <v>777</v>
      </c>
      <c r="Y78" s="1287"/>
      <c r="Z78" s="1287"/>
      <c r="AA78" s="1287"/>
      <c r="AB78" s="1287"/>
      <c r="AC78" s="1287"/>
      <c r="AD78" s="1287"/>
      <c r="AE78" s="1287"/>
      <c r="AF78" s="1287"/>
      <c r="AG78" s="1287"/>
      <c r="AH78" s="1287"/>
      <c r="AI78" s="1287"/>
      <c r="AJ78" s="1287"/>
      <c r="AK78" s="1287"/>
      <c r="AL78" s="1287"/>
      <c r="AM78" s="1287"/>
      <c r="AN78" s="1287"/>
      <c r="AO78" s="1287"/>
      <c r="AP78" s="1287"/>
      <c r="AQ78" s="1287"/>
      <c r="AR78" s="1287"/>
      <c r="AS78" s="1287"/>
      <c r="AT78" s="1287"/>
      <c r="AU78" s="1287"/>
      <c r="AV78" s="1287"/>
      <c r="AW78" s="1287"/>
      <c r="AX78" s="1287"/>
      <c r="AY78" s="1287"/>
      <c r="AZ78" s="1287"/>
      <c r="BA78" s="1287"/>
      <c r="BB78" s="1287"/>
      <c r="BC78" s="1287"/>
      <c r="BD78" s="1287"/>
      <c r="BE78" s="1287"/>
      <c r="BF78" s="1287"/>
      <c r="BG78" s="1287"/>
      <c r="BH78" s="1288"/>
      <c r="BI78" s="44"/>
      <c r="BJ78" s="764"/>
      <c r="BK78" s="1289" t="s">
        <v>39</v>
      </c>
      <c r="BL78" s="1281"/>
      <c r="BM78" s="1281"/>
      <c r="BN78" s="1281"/>
      <c r="BO78" s="1281"/>
      <c r="BP78" s="1281"/>
      <c r="BQ78" s="1281"/>
      <c r="BR78" s="1282"/>
      <c r="BS78" s="1286" t="s">
        <v>776</v>
      </c>
      <c r="BT78" s="1287"/>
      <c r="BU78" s="1287"/>
      <c r="BV78" s="1287"/>
      <c r="BW78" s="1287" t="s">
        <v>777</v>
      </c>
      <c r="BX78" s="1287"/>
      <c r="BY78" s="1287"/>
      <c r="BZ78" s="1287"/>
      <c r="CA78" s="1287"/>
      <c r="CB78" s="1287"/>
      <c r="CC78" s="1287"/>
      <c r="CD78" s="1287"/>
      <c r="CE78" s="1287"/>
      <c r="CF78" s="1287"/>
      <c r="CG78" s="1287"/>
      <c r="CH78" s="1287"/>
      <c r="CI78" s="1287"/>
      <c r="CJ78" s="1287"/>
      <c r="CK78" s="1287"/>
      <c r="CL78" s="1287"/>
      <c r="CM78" s="1287"/>
      <c r="CN78" s="1287"/>
      <c r="CO78" s="1287"/>
      <c r="CP78" s="1287"/>
      <c r="CQ78" s="1287"/>
      <c r="CR78" s="1287"/>
      <c r="CS78" s="1287"/>
      <c r="CT78" s="1287"/>
      <c r="CU78" s="1287"/>
      <c r="CV78" s="1287"/>
      <c r="CW78" s="1287"/>
      <c r="CX78" s="1287"/>
      <c r="CY78" s="1287"/>
      <c r="CZ78" s="1287"/>
      <c r="DA78" s="1287"/>
      <c r="DB78" s="1287"/>
      <c r="DC78" s="1287"/>
      <c r="DD78" s="1287"/>
      <c r="DE78" s="1287"/>
      <c r="DF78" s="1287"/>
      <c r="DG78" s="1288"/>
      <c r="DH78" s="622"/>
      <c r="DI78" s="622"/>
      <c r="DJ78" s="623"/>
      <c r="DK78" s="623"/>
      <c r="DL78" s="623"/>
      <c r="DM78" s="623"/>
    </row>
    <row r="79" spans="2:133" ht="13.5" customHeight="1">
      <c r="B79" s="1274"/>
      <c r="C79" s="1275"/>
      <c r="D79" s="1275"/>
      <c r="E79" s="1275"/>
      <c r="F79" s="1276"/>
      <c r="G79" s="1283"/>
      <c r="H79" s="1284"/>
      <c r="I79" s="1284"/>
      <c r="J79" s="1284"/>
      <c r="K79" s="1284"/>
      <c r="L79" s="1284"/>
      <c r="M79" s="1284"/>
      <c r="N79" s="1284"/>
      <c r="O79" s="1284"/>
      <c r="P79" s="1284"/>
      <c r="Q79" s="1284"/>
      <c r="R79" s="1284"/>
      <c r="S79" s="1285"/>
      <c r="T79" s="1329" t="s">
        <v>778</v>
      </c>
      <c r="U79" s="1330"/>
      <c r="V79" s="1330"/>
      <c r="W79" s="1330"/>
      <c r="X79" s="1330"/>
      <c r="Y79" s="1330"/>
      <c r="Z79" s="1330"/>
      <c r="AA79" s="1330"/>
      <c r="AB79" s="1330"/>
      <c r="AC79" s="1330"/>
      <c r="AD79" s="1330"/>
      <c r="AE79" s="1330"/>
      <c r="AF79" s="1331"/>
      <c r="AG79" s="1291" t="s">
        <v>779</v>
      </c>
      <c r="AH79" s="1292"/>
      <c r="AI79" s="1292"/>
      <c r="AJ79" s="1292"/>
      <c r="AK79" s="1332"/>
      <c r="AL79" s="1291" t="s">
        <v>780</v>
      </c>
      <c r="AM79" s="1292"/>
      <c r="AN79" s="1292"/>
      <c r="AO79" s="1292"/>
      <c r="AP79" s="1292"/>
      <c r="AQ79" s="1292"/>
      <c r="AR79" s="1292"/>
      <c r="AS79" s="1292"/>
      <c r="AT79" s="1292"/>
      <c r="AU79" s="1292"/>
      <c r="AV79" s="1292"/>
      <c r="AW79" s="1292"/>
      <c r="AX79" s="1292"/>
      <c r="AY79" s="1333" t="s">
        <v>781</v>
      </c>
      <c r="AZ79" s="1334"/>
      <c r="BA79" s="1334"/>
      <c r="BB79" s="1334"/>
      <c r="BC79" s="1334"/>
      <c r="BD79" s="1334"/>
      <c r="BE79" s="1334"/>
      <c r="BF79" s="1334"/>
      <c r="BG79" s="1334"/>
      <c r="BH79" s="1335"/>
      <c r="BI79" s="624"/>
      <c r="BJ79" s="804"/>
      <c r="BK79" s="1290"/>
      <c r="BL79" s="1284"/>
      <c r="BM79" s="1284"/>
      <c r="BN79" s="1284"/>
      <c r="BO79" s="1284"/>
      <c r="BP79" s="1284"/>
      <c r="BQ79" s="1284"/>
      <c r="BR79" s="1285"/>
      <c r="BS79" s="1329" t="s">
        <v>778</v>
      </c>
      <c r="BT79" s="1330"/>
      <c r="BU79" s="1330"/>
      <c r="BV79" s="1330"/>
      <c r="BW79" s="1330"/>
      <c r="BX79" s="1330"/>
      <c r="BY79" s="1330"/>
      <c r="BZ79" s="1330"/>
      <c r="CA79" s="1330"/>
      <c r="CB79" s="1330"/>
      <c r="CC79" s="1330"/>
      <c r="CD79" s="1330"/>
      <c r="CE79" s="1331"/>
      <c r="CF79" s="1291" t="s">
        <v>779</v>
      </c>
      <c r="CG79" s="1292"/>
      <c r="CH79" s="1292"/>
      <c r="CI79" s="1292"/>
      <c r="CJ79" s="1332"/>
      <c r="CK79" s="1291" t="s">
        <v>780</v>
      </c>
      <c r="CL79" s="1292"/>
      <c r="CM79" s="1292"/>
      <c r="CN79" s="1292"/>
      <c r="CO79" s="1292"/>
      <c r="CP79" s="1292"/>
      <c r="CQ79" s="1292"/>
      <c r="CR79" s="1292"/>
      <c r="CS79" s="1292"/>
      <c r="CT79" s="1292"/>
      <c r="CU79" s="1292"/>
      <c r="CV79" s="1292"/>
      <c r="CW79" s="1292"/>
      <c r="CX79" s="1293" t="s">
        <v>781</v>
      </c>
      <c r="CY79" s="1294"/>
      <c r="CZ79" s="1294"/>
      <c r="DA79" s="1294"/>
      <c r="DB79" s="1294"/>
      <c r="DC79" s="1294"/>
      <c r="DD79" s="1294"/>
      <c r="DE79" s="1294"/>
      <c r="DF79" s="1294"/>
      <c r="DG79" s="1295"/>
      <c r="DH79" s="624"/>
      <c r="DI79" s="624"/>
      <c r="DJ79" s="623"/>
      <c r="DK79" s="623"/>
      <c r="DL79" s="623"/>
      <c r="DM79" s="623"/>
    </row>
    <row r="80" spans="2:133" ht="13.5" customHeight="1">
      <c r="B80" s="1274"/>
      <c r="C80" s="1275"/>
      <c r="D80" s="1275"/>
      <c r="E80" s="1275"/>
      <c r="F80" s="1276"/>
      <c r="G80" s="1296" t="s">
        <v>953</v>
      </c>
      <c r="H80" s="1297"/>
      <c r="I80" s="1297"/>
      <c r="J80" s="1297"/>
      <c r="K80" s="1297"/>
      <c r="L80" s="1297"/>
      <c r="M80" s="1297"/>
      <c r="N80" s="1297"/>
      <c r="O80" s="1297"/>
      <c r="P80" s="1297"/>
      <c r="Q80" s="1297"/>
      <c r="R80" s="1297"/>
      <c r="S80" s="1298"/>
      <c r="T80" s="1308" t="s">
        <v>782</v>
      </c>
      <c r="U80" s="1309"/>
      <c r="V80" s="1309"/>
      <c r="W80" s="1309"/>
      <c r="X80" s="1309"/>
      <c r="Y80" s="1309"/>
      <c r="Z80" s="1309"/>
      <c r="AA80" s="1309"/>
      <c r="AB80" s="1309"/>
      <c r="AC80" s="1309"/>
      <c r="AD80" s="1309"/>
      <c r="AE80" s="1309"/>
      <c r="AF80" s="1310"/>
      <c r="AG80" s="1311" t="s">
        <v>133</v>
      </c>
      <c r="AH80" s="1312"/>
      <c r="AI80" s="1312"/>
      <c r="AJ80" s="1312"/>
      <c r="AK80" s="1312"/>
      <c r="AL80" s="1308" t="s">
        <v>954</v>
      </c>
      <c r="AM80" s="1309"/>
      <c r="AN80" s="1309"/>
      <c r="AO80" s="1309"/>
      <c r="AP80" s="1309"/>
      <c r="AQ80" s="1309"/>
      <c r="AR80" s="1309"/>
      <c r="AS80" s="1309"/>
      <c r="AT80" s="1309"/>
      <c r="AU80" s="1309"/>
      <c r="AV80" s="1309"/>
      <c r="AW80" s="1309"/>
      <c r="AX80" s="1309"/>
      <c r="AY80" s="1313"/>
      <c r="AZ80" s="1314"/>
      <c r="BA80" s="1314"/>
      <c r="BB80" s="1314"/>
      <c r="BC80" s="1314"/>
      <c r="BD80" s="1314"/>
      <c r="BE80" s="1314"/>
      <c r="BF80" s="1314"/>
      <c r="BG80" s="1314"/>
      <c r="BH80" s="1315"/>
      <c r="BI80" s="625"/>
      <c r="BJ80" s="805"/>
      <c r="BK80" s="1316" t="s">
        <v>955</v>
      </c>
      <c r="BL80" s="1317"/>
      <c r="BM80" s="1317"/>
      <c r="BN80" s="1317"/>
      <c r="BO80" s="1317"/>
      <c r="BP80" s="1317"/>
      <c r="BQ80" s="1317"/>
      <c r="BR80" s="1318"/>
      <c r="BS80" s="1324" t="s">
        <v>783</v>
      </c>
      <c r="BT80" s="1325"/>
      <c r="BU80" s="1325"/>
      <c r="BV80" s="1325"/>
      <c r="BW80" s="1325"/>
      <c r="BX80" s="1325"/>
      <c r="BY80" s="1325"/>
      <c r="BZ80" s="1325"/>
      <c r="CA80" s="1325"/>
      <c r="CB80" s="1325"/>
      <c r="CC80" s="1325"/>
      <c r="CD80" s="1325"/>
      <c r="CE80" s="1326"/>
      <c r="CF80" s="1327" t="s">
        <v>784</v>
      </c>
      <c r="CG80" s="1327"/>
      <c r="CH80" s="1327"/>
      <c r="CI80" s="1327"/>
      <c r="CJ80" s="1328"/>
      <c r="CK80" s="1336" t="s">
        <v>956</v>
      </c>
      <c r="CL80" s="1337"/>
      <c r="CM80" s="1337"/>
      <c r="CN80" s="1337"/>
      <c r="CO80" s="1337"/>
      <c r="CP80" s="1337"/>
      <c r="CQ80" s="1337"/>
      <c r="CR80" s="1337"/>
      <c r="CS80" s="1337"/>
      <c r="CT80" s="1337"/>
      <c r="CU80" s="1337"/>
      <c r="CV80" s="1337"/>
      <c r="CW80" s="1338"/>
      <c r="CX80" s="1339"/>
      <c r="CY80" s="1340"/>
      <c r="CZ80" s="1340"/>
      <c r="DA80" s="1340"/>
      <c r="DB80" s="1340"/>
      <c r="DC80" s="1340"/>
      <c r="DD80" s="1340"/>
      <c r="DE80" s="1340"/>
      <c r="DF80" s="1340"/>
      <c r="DG80" s="1341"/>
      <c r="DH80" s="625"/>
      <c r="DI80" s="625"/>
      <c r="DJ80" s="623"/>
      <c r="DK80" s="623"/>
      <c r="DL80" s="623"/>
      <c r="DM80" s="623"/>
    </row>
    <row r="81" spans="2:131" ht="13.5" customHeight="1">
      <c r="B81" s="1274"/>
      <c r="C81" s="1275"/>
      <c r="D81" s="1275"/>
      <c r="E81" s="1275"/>
      <c r="F81" s="1276"/>
      <c r="G81" s="1299"/>
      <c r="H81" s="1300"/>
      <c r="I81" s="1300"/>
      <c r="J81" s="1300"/>
      <c r="K81" s="1300"/>
      <c r="L81" s="1300"/>
      <c r="M81" s="1300"/>
      <c r="N81" s="1300"/>
      <c r="O81" s="1300"/>
      <c r="P81" s="1300"/>
      <c r="Q81" s="1300"/>
      <c r="R81" s="1300"/>
      <c r="S81" s="1301"/>
      <c r="T81" s="781"/>
      <c r="U81" s="1348">
        <f>ROUNDDOWN(BG42/1000,0)</f>
        <v>0</v>
      </c>
      <c r="V81" s="1348"/>
      <c r="W81" s="1348"/>
      <c r="X81" s="1348"/>
      <c r="Y81" s="1348"/>
      <c r="Z81" s="1348"/>
      <c r="AA81" s="1348"/>
      <c r="AB81" s="1348"/>
      <c r="AC81" s="1348"/>
      <c r="AD81" s="1348"/>
      <c r="AE81" s="782"/>
      <c r="AF81" s="806"/>
      <c r="AG81" s="1349" t="s">
        <v>511</v>
      </c>
      <c r="AH81" s="909"/>
      <c r="AI81" s="909"/>
      <c r="AJ81" s="909"/>
      <c r="AK81" s="910"/>
      <c r="AL81" s="781"/>
      <c r="AM81" s="1350">
        <f>U81*AG83</f>
        <v>0</v>
      </c>
      <c r="AN81" s="1350"/>
      <c r="AO81" s="1350"/>
      <c r="AP81" s="1350"/>
      <c r="AQ81" s="1350"/>
      <c r="AR81" s="1350"/>
      <c r="AS81" s="1350"/>
      <c r="AT81" s="1350"/>
      <c r="AU81" s="1350"/>
      <c r="AV81" s="1350"/>
      <c r="AW81" s="782"/>
      <c r="AX81" s="782"/>
      <c r="AY81" s="1313"/>
      <c r="AZ81" s="1314"/>
      <c r="BA81" s="1314"/>
      <c r="BB81" s="1314"/>
      <c r="BC81" s="1314"/>
      <c r="BD81" s="1314"/>
      <c r="BE81" s="1314"/>
      <c r="BF81" s="1314"/>
      <c r="BG81" s="1314"/>
      <c r="BH81" s="1315"/>
      <c r="BI81" s="625"/>
      <c r="BJ81" s="805"/>
      <c r="BK81" s="1319"/>
      <c r="BL81" s="1320"/>
      <c r="BM81" s="1320"/>
      <c r="BN81" s="1320"/>
      <c r="BO81" s="1320"/>
      <c r="BP81" s="1320"/>
      <c r="BQ81" s="1320"/>
      <c r="BR81" s="1321"/>
      <c r="BS81" s="781"/>
      <c r="BT81" s="1351">
        <f>ROUNDDOWN(CT42/1000,0)</f>
        <v>0</v>
      </c>
      <c r="BU81" s="1351"/>
      <c r="BV81" s="1351"/>
      <c r="BW81" s="1351"/>
      <c r="BX81" s="1351"/>
      <c r="BY81" s="1351"/>
      <c r="BZ81" s="1351"/>
      <c r="CA81" s="1351"/>
      <c r="CB81" s="1351"/>
      <c r="CC81" s="1351"/>
      <c r="CD81" s="610"/>
      <c r="CE81" s="610"/>
      <c r="CF81" s="1352"/>
      <c r="CG81" s="1353"/>
      <c r="CH81" s="1353"/>
      <c r="CI81" s="1353"/>
      <c r="CJ81" s="1354"/>
      <c r="CK81" s="611"/>
      <c r="CL81" s="1355">
        <f>BT81*CF81</f>
        <v>0</v>
      </c>
      <c r="CM81" s="1355"/>
      <c r="CN81" s="1355"/>
      <c r="CO81" s="1355"/>
      <c r="CP81" s="1355"/>
      <c r="CQ81" s="1355"/>
      <c r="CR81" s="1355"/>
      <c r="CS81" s="1355"/>
      <c r="CT81" s="1355"/>
      <c r="CU81" s="1355"/>
      <c r="CV81" s="44"/>
      <c r="CW81" s="44"/>
      <c r="CX81" s="1342"/>
      <c r="CY81" s="1343"/>
      <c r="CZ81" s="1343"/>
      <c r="DA81" s="1343"/>
      <c r="DB81" s="1343"/>
      <c r="DC81" s="1343"/>
      <c r="DD81" s="1343"/>
      <c r="DE81" s="1343"/>
      <c r="DF81" s="1343"/>
      <c r="DG81" s="1344"/>
      <c r="DH81" s="625"/>
      <c r="DI81" s="625"/>
      <c r="DJ81" s="623"/>
      <c r="DK81" s="623"/>
      <c r="DL81" s="623"/>
      <c r="DM81" s="623"/>
    </row>
    <row r="82" spans="2:131" ht="13.5" customHeight="1">
      <c r="B82" s="1274"/>
      <c r="C82" s="1275"/>
      <c r="D82" s="1275"/>
      <c r="E82" s="1275"/>
      <c r="F82" s="1276"/>
      <c r="G82" s="1302"/>
      <c r="H82" s="1303"/>
      <c r="I82" s="1303"/>
      <c r="J82" s="1303"/>
      <c r="K82" s="1303"/>
      <c r="L82" s="1303"/>
      <c r="M82" s="1303"/>
      <c r="N82" s="1303"/>
      <c r="O82" s="1303"/>
      <c r="P82" s="1303"/>
      <c r="Q82" s="1303"/>
      <c r="R82" s="1303"/>
      <c r="S82" s="1304"/>
      <c r="T82" s="783"/>
      <c r="U82" s="1348"/>
      <c r="V82" s="1348"/>
      <c r="W82" s="1348"/>
      <c r="X82" s="1348"/>
      <c r="Y82" s="1348"/>
      <c r="Z82" s="1348"/>
      <c r="AA82" s="1348"/>
      <c r="AB82" s="1348"/>
      <c r="AC82" s="1348"/>
      <c r="AD82" s="1348"/>
      <c r="AE82" s="1356" t="s">
        <v>22</v>
      </c>
      <c r="AF82" s="1357"/>
      <c r="AG82" s="610"/>
      <c r="AH82" s="610"/>
      <c r="AI82" s="610"/>
      <c r="AJ82" s="610"/>
      <c r="AK82" s="610"/>
      <c r="AL82" s="783"/>
      <c r="AM82" s="1350"/>
      <c r="AN82" s="1350"/>
      <c r="AO82" s="1350"/>
      <c r="AP82" s="1350"/>
      <c r="AQ82" s="1350"/>
      <c r="AR82" s="1350"/>
      <c r="AS82" s="1350"/>
      <c r="AT82" s="1350"/>
      <c r="AU82" s="1350"/>
      <c r="AV82" s="1350"/>
      <c r="AW82" s="1360" t="s">
        <v>26</v>
      </c>
      <c r="AX82" s="1360"/>
      <c r="AY82" s="1313"/>
      <c r="AZ82" s="1314"/>
      <c r="BA82" s="1314"/>
      <c r="BB82" s="1314"/>
      <c r="BC82" s="1314"/>
      <c r="BD82" s="1314"/>
      <c r="BE82" s="1314"/>
      <c r="BF82" s="1314"/>
      <c r="BG82" s="1314"/>
      <c r="BH82" s="1315"/>
      <c r="BI82" s="625"/>
      <c r="BJ82" s="805"/>
      <c r="BK82" s="1322"/>
      <c r="BL82" s="1303"/>
      <c r="BM82" s="1303"/>
      <c r="BN82" s="1303"/>
      <c r="BO82" s="1303"/>
      <c r="BP82" s="1303"/>
      <c r="BQ82" s="1303"/>
      <c r="BR82" s="1304"/>
      <c r="BS82" s="783"/>
      <c r="BT82" s="1351"/>
      <c r="BU82" s="1351"/>
      <c r="BV82" s="1351"/>
      <c r="BW82" s="1351"/>
      <c r="BX82" s="1351"/>
      <c r="BY82" s="1351"/>
      <c r="BZ82" s="1351"/>
      <c r="CA82" s="1351"/>
      <c r="CB82" s="1351"/>
      <c r="CC82" s="1351"/>
      <c r="CD82" s="1361" t="s">
        <v>22</v>
      </c>
      <c r="CE82" s="1361"/>
      <c r="CF82" s="1352"/>
      <c r="CG82" s="1353"/>
      <c r="CH82" s="1353"/>
      <c r="CI82" s="1353"/>
      <c r="CJ82" s="1354"/>
      <c r="CK82" s="610"/>
      <c r="CL82" s="1355"/>
      <c r="CM82" s="1355"/>
      <c r="CN82" s="1355"/>
      <c r="CO82" s="1355"/>
      <c r="CP82" s="1355"/>
      <c r="CQ82" s="1355"/>
      <c r="CR82" s="1355"/>
      <c r="CS82" s="1355"/>
      <c r="CT82" s="1355"/>
      <c r="CU82" s="1355"/>
      <c r="CV82" s="1363" t="s">
        <v>26</v>
      </c>
      <c r="CW82" s="1364"/>
      <c r="CX82" s="1342"/>
      <c r="CY82" s="1343"/>
      <c r="CZ82" s="1343"/>
      <c r="DA82" s="1343"/>
      <c r="DB82" s="1343"/>
      <c r="DC82" s="1343"/>
      <c r="DD82" s="1343"/>
      <c r="DE82" s="1343"/>
      <c r="DF82" s="1343"/>
      <c r="DG82" s="1344"/>
      <c r="DH82" s="625"/>
      <c r="DI82" s="625"/>
      <c r="DJ82" s="623"/>
      <c r="DK82" s="623"/>
      <c r="DL82" s="623"/>
      <c r="DM82" s="623"/>
    </row>
    <row r="83" spans="2:131" ht="13.5" customHeight="1">
      <c r="B83" s="1274"/>
      <c r="C83" s="1275"/>
      <c r="D83" s="1275"/>
      <c r="E83" s="1275"/>
      <c r="F83" s="1276"/>
      <c r="G83" s="1305"/>
      <c r="H83" s="1306"/>
      <c r="I83" s="1306"/>
      <c r="J83" s="1306"/>
      <c r="K83" s="1306"/>
      <c r="L83" s="1306"/>
      <c r="M83" s="1306"/>
      <c r="N83" s="1306"/>
      <c r="O83" s="1306"/>
      <c r="P83" s="1306"/>
      <c r="Q83" s="1306"/>
      <c r="R83" s="1306"/>
      <c r="S83" s="1307"/>
      <c r="T83" s="1367" t="s">
        <v>785</v>
      </c>
      <c r="U83" s="1368"/>
      <c r="V83" s="1368"/>
      <c r="W83" s="1368"/>
      <c r="X83" s="1368"/>
      <c r="Y83" s="1368"/>
      <c r="Z83" s="1368"/>
      <c r="AA83" s="1368"/>
      <c r="AB83" s="1368"/>
      <c r="AC83" s="1368"/>
      <c r="AD83" s="1368"/>
      <c r="AE83" s="1358"/>
      <c r="AF83" s="1359"/>
      <c r="AG83" s="1369"/>
      <c r="AH83" s="1370"/>
      <c r="AI83" s="1370"/>
      <c r="AJ83" s="1370"/>
      <c r="AK83" s="1371"/>
      <c r="AL83" s="1367" t="s">
        <v>786</v>
      </c>
      <c r="AM83" s="1368"/>
      <c r="AN83" s="1368"/>
      <c r="AO83" s="1368"/>
      <c r="AP83" s="1368"/>
      <c r="AQ83" s="1368"/>
      <c r="AR83" s="1368"/>
      <c r="AS83" s="1368"/>
      <c r="AT83" s="1368"/>
      <c r="AU83" s="1368"/>
      <c r="AV83" s="1368"/>
      <c r="AW83" s="1360"/>
      <c r="AX83" s="1360"/>
      <c r="AY83" s="1313"/>
      <c r="AZ83" s="1314"/>
      <c r="BA83" s="1314"/>
      <c r="BB83" s="1314"/>
      <c r="BC83" s="1314"/>
      <c r="BD83" s="1314"/>
      <c r="BE83" s="1314"/>
      <c r="BF83" s="1314"/>
      <c r="BG83" s="1314"/>
      <c r="BH83" s="1315"/>
      <c r="BI83" s="625"/>
      <c r="BJ83" s="805"/>
      <c r="BK83" s="1323"/>
      <c r="BL83" s="1306"/>
      <c r="BM83" s="1306"/>
      <c r="BN83" s="1306"/>
      <c r="BO83" s="1306"/>
      <c r="BP83" s="1306"/>
      <c r="BQ83" s="1306"/>
      <c r="BR83" s="1307"/>
      <c r="BS83" s="1372" t="s">
        <v>787</v>
      </c>
      <c r="BT83" s="1373"/>
      <c r="BU83" s="1373"/>
      <c r="BV83" s="1373"/>
      <c r="BW83" s="1373"/>
      <c r="BX83" s="1373"/>
      <c r="BY83" s="1373"/>
      <c r="BZ83" s="1373"/>
      <c r="CA83" s="1373"/>
      <c r="CB83" s="1373"/>
      <c r="CC83" s="1373"/>
      <c r="CD83" s="1361"/>
      <c r="CE83" s="1362"/>
      <c r="CF83" s="807"/>
      <c r="CG83" s="807"/>
      <c r="CH83" s="540"/>
      <c r="CI83" s="540"/>
      <c r="CJ83" s="808"/>
      <c r="CK83" s="1372" t="s">
        <v>788</v>
      </c>
      <c r="CL83" s="1373"/>
      <c r="CM83" s="1373"/>
      <c r="CN83" s="1373"/>
      <c r="CO83" s="1373"/>
      <c r="CP83" s="1373"/>
      <c r="CQ83" s="1373"/>
      <c r="CR83" s="1373"/>
      <c r="CS83" s="1373"/>
      <c r="CT83" s="1373"/>
      <c r="CU83" s="1373"/>
      <c r="CV83" s="1365"/>
      <c r="CW83" s="1366"/>
      <c r="CX83" s="1345"/>
      <c r="CY83" s="1346"/>
      <c r="CZ83" s="1346"/>
      <c r="DA83" s="1346"/>
      <c r="DB83" s="1346"/>
      <c r="DC83" s="1346"/>
      <c r="DD83" s="1346"/>
      <c r="DE83" s="1346"/>
      <c r="DF83" s="1346"/>
      <c r="DG83" s="1347"/>
      <c r="DH83" s="625"/>
      <c r="DI83" s="625"/>
      <c r="DJ83" s="623"/>
      <c r="DK83" s="623"/>
      <c r="DL83" s="623"/>
      <c r="DM83" s="623"/>
    </row>
    <row r="84" spans="2:131" ht="13.5" customHeight="1">
      <c r="B84" s="1274"/>
      <c r="C84" s="1275"/>
      <c r="D84" s="1275"/>
      <c r="E84" s="1275"/>
      <c r="F84" s="1276"/>
      <c r="G84" s="1296" t="s">
        <v>957</v>
      </c>
      <c r="H84" s="1297"/>
      <c r="I84" s="1297"/>
      <c r="J84" s="1297"/>
      <c r="K84" s="1297"/>
      <c r="L84" s="1297"/>
      <c r="M84" s="1297"/>
      <c r="N84" s="1297"/>
      <c r="O84" s="1297"/>
      <c r="P84" s="1297"/>
      <c r="Q84" s="1297"/>
      <c r="R84" s="1297"/>
      <c r="S84" s="1298"/>
      <c r="T84" s="1308" t="s">
        <v>789</v>
      </c>
      <c r="U84" s="1309"/>
      <c r="V84" s="1309"/>
      <c r="W84" s="1309"/>
      <c r="X84" s="1309"/>
      <c r="Y84" s="1309"/>
      <c r="Z84" s="1309"/>
      <c r="AA84" s="1309"/>
      <c r="AB84" s="1309"/>
      <c r="AC84" s="1309"/>
      <c r="AD84" s="1309"/>
      <c r="AE84" s="1309"/>
      <c r="AF84" s="1310"/>
      <c r="AG84" s="1369"/>
      <c r="AH84" s="1370"/>
      <c r="AI84" s="1370"/>
      <c r="AJ84" s="1370"/>
      <c r="AK84" s="1371"/>
      <c r="AL84" s="1308" t="s">
        <v>958</v>
      </c>
      <c r="AM84" s="1309"/>
      <c r="AN84" s="1309"/>
      <c r="AO84" s="1309"/>
      <c r="AP84" s="1309"/>
      <c r="AQ84" s="1309"/>
      <c r="AR84" s="1309"/>
      <c r="AS84" s="1309"/>
      <c r="AT84" s="1309"/>
      <c r="AU84" s="1309"/>
      <c r="AV84" s="1309"/>
      <c r="AW84" s="1309"/>
      <c r="AX84" s="1309"/>
      <c r="AY84" s="1313"/>
      <c r="AZ84" s="1314"/>
      <c r="BA84" s="1314"/>
      <c r="BB84" s="1314"/>
      <c r="BC84" s="1314"/>
      <c r="BD84" s="1314"/>
      <c r="BE84" s="1314"/>
      <c r="BF84" s="1314"/>
      <c r="BG84" s="1314"/>
      <c r="BH84" s="1315"/>
      <c r="BI84" s="625"/>
      <c r="BJ84" s="805"/>
      <c r="BK84" s="1316" t="s">
        <v>970</v>
      </c>
      <c r="BL84" s="1317"/>
      <c r="BM84" s="1317"/>
      <c r="BN84" s="1317"/>
      <c r="BO84" s="1317"/>
      <c r="BP84" s="1317"/>
      <c r="BQ84" s="1317"/>
      <c r="BR84" s="1318"/>
      <c r="BS84" s="1324" t="s">
        <v>790</v>
      </c>
      <c r="BT84" s="1325"/>
      <c r="BU84" s="1325"/>
      <c r="BV84" s="1325"/>
      <c r="BW84" s="1325"/>
      <c r="BX84" s="1325"/>
      <c r="BY84" s="1325"/>
      <c r="BZ84" s="1325"/>
      <c r="CA84" s="1325"/>
      <c r="CB84" s="1325"/>
      <c r="CC84" s="1325"/>
      <c r="CD84" s="1325"/>
      <c r="CE84" s="1326"/>
      <c r="CF84" s="1327" t="s">
        <v>791</v>
      </c>
      <c r="CG84" s="1327"/>
      <c r="CH84" s="1327"/>
      <c r="CI84" s="1327"/>
      <c r="CJ84" s="1328"/>
      <c r="CK84" s="1374" t="s">
        <v>959</v>
      </c>
      <c r="CL84" s="1337"/>
      <c r="CM84" s="1337"/>
      <c r="CN84" s="1337"/>
      <c r="CO84" s="1337"/>
      <c r="CP84" s="1337"/>
      <c r="CQ84" s="1337"/>
      <c r="CR84" s="1337"/>
      <c r="CS84" s="1337"/>
      <c r="CT84" s="1337"/>
      <c r="CU84" s="1337"/>
      <c r="CV84" s="1337"/>
      <c r="CW84" s="1338"/>
      <c r="CX84" s="1339"/>
      <c r="CY84" s="1340"/>
      <c r="CZ84" s="1340"/>
      <c r="DA84" s="1340"/>
      <c r="DB84" s="1340"/>
      <c r="DC84" s="1340"/>
      <c r="DD84" s="1340"/>
      <c r="DE84" s="1340"/>
      <c r="DF84" s="1340"/>
      <c r="DG84" s="1341"/>
      <c r="DH84" s="625"/>
      <c r="DI84" s="625"/>
      <c r="DJ84" s="623"/>
      <c r="DK84" s="623"/>
      <c r="DL84" s="623"/>
      <c r="DM84" s="623"/>
    </row>
    <row r="85" spans="2:131" ht="13.5" customHeight="1">
      <c r="B85" s="1274"/>
      <c r="C85" s="1275"/>
      <c r="D85" s="1275"/>
      <c r="E85" s="1275"/>
      <c r="F85" s="1276"/>
      <c r="G85" s="1299"/>
      <c r="H85" s="1300"/>
      <c r="I85" s="1300"/>
      <c r="J85" s="1300"/>
      <c r="K85" s="1300"/>
      <c r="L85" s="1300"/>
      <c r="M85" s="1300"/>
      <c r="N85" s="1300"/>
      <c r="O85" s="1300"/>
      <c r="P85" s="1300"/>
      <c r="Q85" s="1300"/>
      <c r="R85" s="1300"/>
      <c r="S85" s="1301"/>
      <c r="T85" s="781"/>
      <c r="U85" s="1348">
        <f>ROUNDDOWN(BG61/1000,0)</f>
        <v>0</v>
      </c>
      <c r="V85" s="1348"/>
      <c r="W85" s="1348"/>
      <c r="X85" s="1348"/>
      <c r="Y85" s="1348"/>
      <c r="Z85" s="1348"/>
      <c r="AA85" s="1348"/>
      <c r="AB85" s="1348"/>
      <c r="AC85" s="1348"/>
      <c r="AD85" s="1348"/>
      <c r="AE85" s="782"/>
      <c r="AF85" s="806"/>
      <c r="AG85" s="1369"/>
      <c r="AH85" s="1370"/>
      <c r="AI85" s="1370"/>
      <c r="AJ85" s="1370"/>
      <c r="AK85" s="1371"/>
      <c r="AL85" s="781"/>
      <c r="AM85" s="1350">
        <f>VALUE(U85*AG83)</f>
        <v>0</v>
      </c>
      <c r="AN85" s="1350"/>
      <c r="AO85" s="1350"/>
      <c r="AP85" s="1350"/>
      <c r="AQ85" s="1350"/>
      <c r="AR85" s="1350"/>
      <c r="AS85" s="1350"/>
      <c r="AT85" s="1350"/>
      <c r="AU85" s="1350"/>
      <c r="AV85" s="1350"/>
      <c r="AW85" s="782"/>
      <c r="AX85" s="782"/>
      <c r="AY85" s="1313"/>
      <c r="AZ85" s="1314"/>
      <c r="BA85" s="1314"/>
      <c r="BB85" s="1314"/>
      <c r="BC85" s="1314"/>
      <c r="BD85" s="1314"/>
      <c r="BE85" s="1314"/>
      <c r="BF85" s="1314"/>
      <c r="BG85" s="1314"/>
      <c r="BH85" s="1315"/>
      <c r="BI85" s="625"/>
      <c r="BJ85" s="805"/>
      <c r="BK85" s="1319"/>
      <c r="BL85" s="1320"/>
      <c r="BM85" s="1320"/>
      <c r="BN85" s="1320"/>
      <c r="BO85" s="1320"/>
      <c r="BP85" s="1320"/>
      <c r="BQ85" s="1320"/>
      <c r="BR85" s="1321"/>
      <c r="BS85" s="781"/>
      <c r="BT85" s="1351">
        <f>ROUNDDOWN(CT61/1000,0)</f>
        <v>0</v>
      </c>
      <c r="BU85" s="1351"/>
      <c r="BV85" s="1351"/>
      <c r="BW85" s="1351"/>
      <c r="BX85" s="1351"/>
      <c r="BY85" s="1351"/>
      <c r="BZ85" s="1351"/>
      <c r="CA85" s="1351"/>
      <c r="CB85" s="1351"/>
      <c r="CC85" s="1351"/>
      <c r="CD85" s="782"/>
      <c r="CE85" s="806"/>
      <c r="CF85" s="1352"/>
      <c r="CG85" s="1353"/>
      <c r="CH85" s="1353"/>
      <c r="CI85" s="1353"/>
      <c r="CJ85" s="1354"/>
      <c r="CK85" s="540"/>
      <c r="CL85" s="1355">
        <f>BT85*CF85</f>
        <v>0</v>
      </c>
      <c r="CM85" s="1355"/>
      <c r="CN85" s="1355"/>
      <c r="CO85" s="1355"/>
      <c r="CP85" s="1355"/>
      <c r="CQ85" s="1355"/>
      <c r="CR85" s="1355"/>
      <c r="CS85" s="1355"/>
      <c r="CT85" s="1355"/>
      <c r="CU85" s="1355"/>
      <c r="CV85" s="44"/>
      <c r="CW85" s="44"/>
      <c r="CX85" s="1342"/>
      <c r="CY85" s="1343"/>
      <c r="CZ85" s="1343"/>
      <c r="DA85" s="1343"/>
      <c r="DB85" s="1343"/>
      <c r="DC85" s="1343"/>
      <c r="DD85" s="1343"/>
      <c r="DE85" s="1343"/>
      <c r="DF85" s="1343"/>
      <c r="DG85" s="1344"/>
      <c r="DH85" s="625"/>
      <c r="DI85" s="625"/>
      <c r="DJ85" s="623"/>
      <c r="DK85" s="623"/>
      <c r="DL85" s="623"/>
      <c r="DM85" s="623"/>
    </row>
    <row r="86" spans="2:131" ht="13.5" customHeight="1">
      <c r="B86" s="1274"/>
      <c r="C86" s="1275"/>
      <c r="D86" s="1275"/>
      <c r="E86" s="1275"/>
      <c r="F86" s="1276"/>
      <c r="G86" s="1302"/>
      <c r="H86" s="1303"/>
      <c r="I86" s="1303"/>
      <c r="J86" s="1303"/>
      <c r="K86" s="1303"/>
      <c r="L86" s="1303"/>
      <c r="M86" s="1303"/>
      <c r="N86" s="1303"/>
      <c r="O86" s="1303"/>
      <c r="P86" s="1303"/>
      <c r="Q86" s="1303"/>
      <c r="R86" s="1303"/>
      <c r="S86" s="1304"/>
      <c r="T86" s="781"/>
      <c r="U86" s="1348"/>
      <c r="V86" s="1348"/>
      <c r="W86" s="1348"/>
      <c r="X86" s="1348"/>
      <c r="Y86" s="1348"/>
      <c r="Z86" s="1348"/>
      <c r="AA86" s="1348"/>
      <c r="AB86" s="1348"/>
      <c r="AC86" s="1348"/>
      <c r="AD86" s="1348"/>
      <c r="AE86" s="1356" t="s">
        <v>22</v>
      </c>
      <c r="AF86" s="1357"/>
      <c r="AG86" s="1369"/>
      <c r="AH86" s="1370"/>
      <c r="AI86" s="1370"/>
      <c r="AJ86" s="1370"/>
      <c r="AK86" s="1371"/>
      <c r="AL86" s="781"/>
      <c r="AM86" s="1350"/>
      <c r="AN86" s="1350"/>
      <c r="AO86" s="1350"/>
      <c r="AP86" s="1350"/>
      <c r="AQ86" s="1350"/>
      <c r="AR86" s="1350"/>
      <c r="AS86" s="1350"/>
      <c r="AT86" s="1350"/>
      <c r="AU86" s="1350"/>
      <c r="AV86" s="1350"/>
      <c r="AW86" s="1360" t="s">
        <v>26</v>
      </c>
      <c r="AX86" s="1360"/>
      <c r="AY86" s="1313"/>
      <c r="AZ86" s="1314"/>
      <c r="BA86" s="1314"/>
      <c r="BB86" s="1314"/>
      <c r="BC86" s="1314"/>
      <c r="BD86" s="1314"/>
      <c r="BE86" s="1314"/>
      <c r="BF86" s="1314"/>
      <c r="BG86" s="1314"/>
      <c r="BH86" s="1315"/>
      <c r="BI86" s="625"/>
      <c r="BJ86" s="805"/>
      <c r="BK86" s="1322"/>
      <c r="BL86" s="1303"/>
      <c r="BM86" s="1303"/>
      <c r="BN86" s="1303"/>
      <c r="BO86" s="1303"/>
      <c r="BP86" s="1303"/>
      <c r="BQ86" s="1303"/>
      <c r="BR86" s="1304"/>
      <c r="BS86" s="781"/>
      <c r="BT86" s="1351"/>
      <c r="BU86" s="1351"/>
      <c r="BV86" s="1351"/>
      <c r="BW86" s="1351"/>
      <c r="BX86" s="1351"/>
      <c r="BY86" s="1351"/>
      <c r="BZ86" s="1351"/>
      <c r="CA86" s="1351"/>
      <c r="CB86" s="1351"/>
      <c r="CC86" s="1351"/>
      <c r="CD86" s="1361" t="s">
        <v>22</v>
      </c>
      <c r="CE86" s="1362"/>
      <c r="CF86" s="1352"/>
      <c r="CG86" s="1353"/>
      <c r="CH86" s="1353"/>
      <c r="CI86" s="1353"/>
      <c r="CJ86" s="1354"/>
      <c r="CK86" s="540"/>
      <c r="CL86" s="1355"/>
      <c r="CM86" s="1355"/>
      <c r="CN86" s="1355"/>
      <c r="CO86" s="1355"/>
      <c r="CP86" s="1355"/>
      <c r="CQ86" s="1355"/>
      <c r="CR86" s="1355"/>
      <c r="CS86" s="1355"/>
      <c r="CT86" s="1355"/>
      <c r="CU86" s="1355"/>
      <c r="CV86" s="1363" t="s">
        <v>26</v>
      </c>
      <c r="CW86" s="1364"/>
      <c r="CX86" s="1342"/>
      <c r="CY86" s="1343"/>
      <c r="CZ86" s="1343"/>
      <c r="DA86" s="1343"/>
      <c r="DB86" s="1343"/>
      <c r="DC86" s="1343"/>
      <c r="DD86" s="1343"/>
      <c r="DE86" s="1343"/>
      <c r="DF86" s="1343"/>
      <c r="DG86" s="1344"/>
      <c r="DH86" s="625"/>
      <c r="DI86" s="625"/>
      <c r="DJ86" s="623"/>
      <c r="DK86" s="623"/>
      <c r="DL86" s="623"/>
      <c r="DM86" s="623"/>
    </row>
    <row r="87" spans="2:131" ht="13.5" customHeight="1">
      <c r="B87" s="1274"/>
      <c r="C87" s="1275"/>
      <c r="D87" s="1275"/>
      <c r="E87" s="1275"/>
      <c r="F87" s="1276"/>
      <c r="G87" s="1305"/>
      <c r="H87" s="1306"/>
      <c r="I87" s="1306"/>
      <c r="J87" s="1306"/>
      <c r="K87" s="1306"/>
      <c r="L87" s="1306"/>
      <c r="M87" s="1306"/>
      <c r="N87" s="1306"/>
      <c r="O87" s="1306"/>
      <c r="P87" s="1306"/>
      <c r="Q87" s="1306"/>
      <c r="R87" s="1306"/>
      <c r="S87" s="1307"/>
      <c r="T87" s="1367" t="s">
        <v>792</v>
      </c>
      <c r="U87" s="1368"/>
      <c r="V87" s="1368"/>
      <c r="W87" s="1368"/>
      <c r="X87" s="1368"/>
      <c r="Y87" s="1368"/>
      <c r="Z87" s="1368"/>
      <c r="AA87" s="1368"/>
      <c r="AB87" s="1368"/>
      <c r="AC87" s="1368"/>
      <c r="AD87" s="1368"/>
      <c r="AE87" s="1358"/>
      <c r="AF87" s="1359"/>
      <c r="AG87" s="784"/>
      <c r="AH87" s="785"/>
      <c r="AI87" s="785"/>
      <c r="AJ87" s="785"/>
      <c r="AK87" s="785"/>
      <c r="AL87" s="1367" t="s">
        <v>793</v>
      </c>
      <c r="AM87" s="1368"/>
      <c r="AN87" s="1368"/>
      <c r="AO87" s="1368"/>
      <c r="AP87" s="1368"/>
      <c r="AQ87" s="1368"/>
      <c r="AR87" s="1368"/>
      <c r="AS87" s="1368"/>
      <c r="AT87" s="1368"/>
      <c r="AU87" s="1368"/>
      <c r="AV87" s="1368"/>
      <c r="AW87" s="1375"/>
      <c r="AX87" s="1375"/>
      <c r="AY87" s="1313"/>
      <c r="AZ87" s="1314"/>
      <c r="BA87" s="1314"/>
      <c r="BB87" s="1314"/>
      <c r="BC87" s="1314"/>
      <c r="BD87" s="1314"/>
      <c r="BE87" s="1314"/>
      <c r="BF87" s="1314"/>
      <c r="BG87" s="1314"/>
      <c r="BH87" s="1315"/>
      <c r="BI87" s="809"/>
      <c r="BJ87" s="810"/>
      <c r="BK87" s="1323"/>
      <c r="BL87" s="1306"/>
      <c r="BM87" s="1306"/>
      <c r="BN87" s="1306"/>
      <c r="BO87" s="1306"/>
      <c r="BP87" s="1306"/>
      <c r="BQ87" s="1306"/>
      <c r="BR87" s="1307"/>
      <c r="BS87" s="1372" t="s">
        <v>794</v>
      </c>
      <c r="BT87" s="1373"/>
      <c r="BU87" s="1373"/>
      <c r="BV87" s="1373"/>
      <c r="BW87" s="1373"/>
      <c r="BX87" s="1373"/>
      <c r="BY87" s="1373"/>
      <c r="BZ87" s="1373"/>
      <c r="CA87" s="1373"/>
      <c r="CB87" s="1373"/>
      <c r="CC87" s="1373"/>
      <c r="CD87" s="1376"/>
      <c r="CE87" s="1377"/>
      <c r="CF87" s="786"/>
      <c r="CG87" s="786"/>
      <c r="CH87" s="787"/>
      <c r="CI87" s="788"/>
      <c r="CJ87" s="789"/>
      <c r="CK87" s="1378" t="s">
        <v>795</v>
      </c>
      <c r="CL87" s="1379"/>
      <c r="CM87" s="1379"/>
      <c r="CN87" s="1379"/>
      <c r="CO87" s="1379"/>
      <c r="CP87" s="1379"/>
      <c r="CQ87" s="1379"/>
      <c r="CR87" s="1379"/>
      <c r="CS87" s="1379"/>
      <c r="CT87" s="1379"/>
      <c r="CU87" s="1379"/>
      <c r="CV87" s="1365"/>
      <c r="CW87" s="1366"/>
      <c r="CX87" s="1345"/>
      <c r="CY87" s="1346"/>
      <c r="CZ87" s="1346"/>
      <c r="DA87" s="1346"/>
      <c r="DB87" s="1346"/>
      <c r="DC87" s="1346"/>
      <c r="DD87" s="1346"/>
      <c r="DE87" s="1346"/>
      <c r="DF87" s="1346"/>
      <c r="DG87" s="1347"/>
      <c r="DH87" s="626"/>
      <c r="DI87" s="626"/>
      <c r="DJ87" s="623"/>
      <c r="DK87" s="623"/>
      <c r="DL87" s="623"/>
      <c r="DM87" s="623"/>
      <c r="DW87" s="287"/>
      <c r="DX87" s="287"/>
      <c r="DY87" s="287"/>
      <c r="DZ87" s="287"/>
      <c r="EA87" s="287"/>
    </row>
    <row r="88" spans="2:131" ht="13.5" customHeight="1">
      <c r="B88" s="1274"/>
      <c r="C88" s="1275"/>
      <c r="D88" s="1275"/>
      <c r="E88" s="1275"/>
      <c r="F88" s="1276"/>
      <c r="G88" s="1388" t="s">
        <v>796</v>
      </c>
      <c r="H88" s="1389"/>
      <c r="I88" s="1389"/>
      <c r="J88" s="1389"/>
      <c r="K88" s="1389"/>
      <c r="L88" s="1389"/>
      <c r="M88" s="1389"/>
      <c r="N88" s="1389"/>
      <c r="O88" s="1389"/>
      <c r="P88" s="1389"/>
      <c r="Q88" s="1389"/>
      <c r="R88" s="1389"/>
      <c r="S88" s="1390"/>
      <c r="T88" s="1308" t="s">
        <v>797</v>
      </c>
      <c r="U88" s="1309"/>
      <c r="V88" s="1309"/>
      <c r="W88" s="1309"/>
      <c r="X88" s="1309"/>
      <c r="Y88" s="1309"/>
      <c r="Z88" s="1309"/>
      <c r="AA88" s="1309"/>
      <c r="AB88" s="1309"/>
      <c r="AC88" s="1309"/>
      <c r="AD88" s="1309"/>
      <c r="AE88" s="1309"/>
      <c r="AF88" s="1309"/>
      <c r="AG88" s="1397"/>
      <c r="AH88" s="1398"/>
      <c r="AI88" s="1398"/>
      <c r="AJ88" s="1398"/>
      <c r="AK88" s="1398"/>
      <c r="AL88" s="1308" t="s">
        <v>960</v>
      </c>
      <c r="AM88" s="1309"/>
      <c r="AN88" s="1309"/>
      <c r="AO88" s="1309"/>
      <c r="AP88" s="1309"/>
      <c r="AQ88" s="1309"/>
      <c r="AR88" s="1309"/>
      <c r="AS88" s="1309"/>
      <c r="AT88" s="1309"/>
      <c r="AU88" s="1309"/>
      <c r="AV88" s="1309"/>
      <c r="AW88" s="1309"/>
      <c r="AX88" s="1310"/>
      <c r="AY88" s="1380" t="s">
        <v>798</v>
      </c>
      <c r="AZ88" s="1381"/>
      <c r="BA88" s="1381"/>
      <c r="BB88" s="1381"/>
      <c r="BC88" s="1381"/>
      <c r="BD88" s="1381"/>
      <c r="BE88" s="1381"/>
      <c r="BF88" s="1381"/>
      <c r="BG88" s="1381"/>
      <c r="BH88" s="1382"/>
      <c r="BI88" s="809"/>
      <c r="BJ88" s="810"/>
      <c r="BK88" s="1403" t="s">
        <v>799</v>
      </c>
      <c r="BL88" s="1404"/>
      <c r="BM88" s="1404"/>
      <c r="BN88" s="1404"/>
      <c r="BO88" s="1404"/>
      <c r="BP88" s="1404"/>
      <c r="BQ88" s="1404"/>
      <c r="BR88" s="1405"/>
      <c r="BS88" s="1324" t="s">
        <v>800</v>
      </c>
      <c r="BT88" s="1325"/>
      <c r="BU88" s="1325"/>
      <c r="BV88" s="1325"/>
      <c r="BW88" s="1325"/>
      <c r="BX88" s="1325"/>
      <c r="BY88" s="1325"/>
      <c r="BZ88" s="1325"/>
      <c r="CA88" s="1325"/>
      <c r="CB88" s="1325"/>
      <c r="CC88" s="1325"/>
      <c r="CD88" s="1325"/>
      <c r="CE88" s="1326"/>
      <c r="CF88" s="1412"/>
      <c r="CG88" s="1340"/>
      <c r="CH88" s="1340"/>
      <c r="CI88" s="1340"/>
      <c r="CJ88" s="1413"/>
      <c r="CK88" s="1374" t="s">
        <v>961</v>
      </c>
      <c r="CL88" s="1418"/>
      <c r="CM88" s="1418"/>
      <c r="CN88" s="1418"/>
      <c r="CO88" s="1418"/>
      <c r="CP88" s="1418"/>
      <c r="CQ88" s="1418"/>
      <c r="CR88" s="1418"/>
      <c r="CS88" s="1418"/>
      <c r="CT88" s="1418"/>
      <c r="CU88" s="1418"/>
      <c r="CV88" s="1418"/>
      <c r="CW88" s="1419"/>
      <c r="CX88" s="1380" t="s">
        <v>801</v>
      </c>
      <c r="CY88" s="1381"/>
      <c r="CZ88" s="1381"/>
      <c r="DA88" s="1381"/>
      <c r="DB88" s="1381"/>
      <c r="DC88" s="1381"/>
      <c r="DD88" s="1381"/>
      <c r="DE88" s="1381"/>
      <c r="DF88" s="1381"/>
      <c r="DG88" s="1382"/>
      <c r="DH88" s="626"/>
      <c r="DI88" s="626"/>
      <c r="DJ88" s="623"/>
      <c r="DK88" s="623"/>
      <c r="DL88" s="623"/>
      <c r="DM88" s="623"/>
    </row>
    <row r="89" spans="2:131" ht="13.5" customHeight="1">
      <c r="B89" s="1274"/>
      <c r="C89" s="1275"/>
      <c r="D89" s="1275"/>
      <c r="E89" s="1275"/>
      <c r="F89" s="1276"/>
      <c r="G89" s="1391"/>
      <c r="H89" s="1392"/>
      <c r="I89" s="1392"/>
      <c r="J89" s="1392"/>
      <c r="K89" s="1392"/>
      <c r="L89" s="1392"/>
      <c r="M89" s="1392"/>
      <c r="N89" s="1392"/>
      <c r="O89" s="1392"/>
      <c r="P89" s="1392"/>
      <c r="Q89" s="1392"/>
      <c r="R89" s="1392"/>
      <c r="S89" s="1393"/>
      <c r="T89" s="781"/>
      <c r="U89" s="1348">
        <f>SUM(U81,U85)</f>
        <v>0</v>
      </c>
      <c r="V89" s="1348"/>
      <c r="W89" s="1348"/>
      <c r="X89" s="1348"/>
      <c r="Y89" s="1348"/>
      <c r="Z89" s="1348"/>
      <c r="AA89" s="1348"/>
      <c r="AB89" s="1348"/>
      <c r="AC89" s="1348"/>
      <c r="AD89" s="1348"/>
      <c r="AE89" s="782"/>
      <c r="AF89" s="782"/>
      <c r="AG89" s="1399"/>
      <c r="AH89" s="1400"/>
      <c r="AI89" s="1400"/>
      <c r="AJ89" s="1400"/>
      <c r="AK89" s="1400"/>
      <c r="AL89" s="781"/>
      <c r="AM89" s="1350">
        <f>SUM(AM81,AM85)</f>
        <v>0</v>
      </c>
      <c r="AN89" s="1350"/>
      <c r="AO89" s="1350"/>
      <c r="AP89" s="1350"/>
      <c r="AQ89" s="1350"/>
      <c r="AR89" s="1350"/>
      <c r="AS89" s="1350"/>
      <c r="AT89" s="1350"/>
      <c r="AU89" s="1350"/>
      <c r="AV89" s="1350"/>
      <c r="AW89" s="790"/>
      <c r="AX89" s="811"/>
      <c r="AY89" s="781"/>
      <c r="AZ89" s="1383">
        <f>IF(AND(U81=BT81,U85=BT85,(MOD(AM89,1)+MOD(CL89,1))&gt;=1),ROUNDUP(AM89,0),ROUNDDOWN(AM89,0))</f>
        <v>0</v>
      </c>
      <c r="BA89" s="1383"/>
      <c r="BB89" s="1383"/>
      <c r="BC89" s="1383"/>
      <c r="BD89" s="1383"/>
      <c r="BE89" s="1383"/>
      <c r="BF89" s="1383"/>
      <c r="BG89" s="791"/>
      <c r="BH89" s="792"/>
      <c r="BI89" s="791"/>
      <c r="BJ89" s="792"/>
      <c r="BK89" s="1406"/>
      <c r="BL89" s="1407"/>
      <c r="BM89" s="1407"/>
      <c r="BN89" s="1407"/>
      <c r="BO89" s="1407"/>
      <c r="BP89" s="1407"/>
      <c r="BQ89" s="1407"/>
      <c r="BR89" s="1408"/>
      <c r="BS89" s="781"/>
      <c r="BT89" s="1351">
        <f>SUM(BT81,BT85)</f>
        <v>0</v>
      </c>
      <c r="BU89" s="1351"/>
      <c r="BV89" s="1351"/>
      <c r="BW89" s="1351"/>
      <c r="BX89" s="1351"/>
      <c r="BY89" s="1351"/>
      <c r="BZ89" s="1351"/>
      <c r="CA89" s="1351"/>
      <c r="CB89" s="1351"/>
      <c r="CC89" s="1351"/>
      <c r="CD89" s="791"/>
      <c r="CE89" s="812"/>
      <c r="CF89" s="1342"/>
      <c r="CG89" s="1343"/>
      <c r="CH89" s="1343"/>
      <c r="CI89" s="1343"/>
      <c r="CJ89" s="1414"/>
      <c r="CK89" s="610"/>
      <c r="CL89" s="1355">
        <f>SUM(CL81,CL85)</f>
        <v>0</v>
      </c>
      <c r="CM89" s="1355"/>
      <c r="CN89" s="1355"/>
      <c r="CO89" s="1355"/>
      <c r="CP89" s="1355"/>
      <c r="CQ89" s="1355"/>
      <c r="CR89" s="1355"/>
      <c r="CS89" s="1355"/>
      <c r="CT89" s="1355"/>
      <c r="CU89" s="1355"/>
      <c r="CV89" s="44"/>
      <c r="CW89" s="44"/>
      <c r="CX89" s="781"/>
      <c r="CY89" s="1384">
        <f>ROUNDDOWN(CL89,0)</f>
        <v>0</v>
      </c>
      <c r="CZ89" s="1384"/>
      <c r="DA89" s="1384"/>
      <c r="DB89" s="1384"/>
      <c r="DC89" s="1384"/>
      <c r="DD89" s="1384"/>
      <c r="DE89" s="1384"/>
      <c r="DF89" s="791"/>
      <c r="DG89" s="792"/>
      <c r="DH89" s="627"/>
      <c r="DI89" s="627"/>
      <c r="DJ89" s="623"/>
      <c r="DK89" s="623"/>
      <c r="DL89" s="623"/>
      <c r="DM89" s="623"/>
    </row>
    <row r="90" spans="2:131" ht="13.5" customHeight="1">
      <c r="B90" s="1274"/>
      <c r="C90" s="1275"/>
      <c r="D90" s="1275"/>
      <c r="E90" s="1275"/>
      <c r="F90" s="1276"/>
      <c r="G90" s="1391"/>
      <c r="H90" s="1392"/>
      <c r="I90" s="1392"/>
      <c r="J90" s="1392"/>
      <c r="K90" s="1392"/>
      <c r="L90" s="1392"/>
      <c r="M90" s="1392"/>
      <c r="N90" s="1392"/>
      <c r="O90" s="1392"/>
      <c r="P90" s="1392"/>
      <c r="Q90" s="1392"/>
      <c r="R90" s="1392"/>
      <c r="S90" s="1393"/>
      <c r="T90" s="793"/>
      <c r="U90" s="1348"/>
      <c r="V90" s="1348"/>
      <c r="W90" s="1348"/>
      <c r="X90" s="1348"/>
      <c r="Y90" s="1348"/>
      <c r="Z90" s="1348"/>
      <c r="AA90" s="1348"/>
      <c r="AB90" s="1348"/>
      <c r="AC90" s="1348"/>
      <c r="AD90" s="1348"/>
      <c r="AE90" s="1356" t="s">
        <v>22</v>
      </c>
      <c r="AF90" s="1357"/>
      <c r="AG90" s="1399"/>
      <c r="AH90" s="1400"/>
      <c r="AI90" s="1400"/>
      <c r="AJ90" s="1400"/>
      <c r="AK90" s="1400"/>
      <c r="AL90" s="793"/>
      <c r="AM90" s="1350"/>
      <c r="AN90" s="1350"/>
      <c r="AO90" s="1350"/>
      <c r="AP90" s="1350"/>
      <c r="AQ90" s="1350"/>
      <c r="AR90" s="1350"/>
      <c r="AS90" s="1350"/>
      <c r="AT90" s="1350"/>
      <c r="AU90" s="1350"/>
      <c r="AV90" s="1350"/>
      <c r="AW90" s="1360" t="s">
        <v>26</v>
      </c>
      <c r="AX90" s="1385"/>
      <c r="AY90" s="793"/>
      <c r="AZ90" s="1383"/>
      <c r="BA90" s="1383"/>
      <c r="BB90" s="1383"/>
      <c r="BC90" s="1383"/>
      <c r="BD90" s="1383"/>
      <c r="BE90" s="1383"/>
      <c r="BF90" s="1383"/>
      <c r="BG90" s="1360" t="s">
        <v>26</v>
      </c>
      <c r="BH90" s="1386"/>
      <c r="BI90" s="791"/>
      <c r="BJ90" s="813"/>
      <c r="BK90" s="1406"/>
      <c r="BL90" s="1407"/>
      <c r="BM90" s="1407"/>
      <c r="BN90" s="1407"/>
      <c r="BO90" s="1407"/>
      <c r="BP90" s="1407"/>
      <c r="BQ90" s="1407"/>
      <c r="BR90" s="1408"/>
      <c r="BS90" s="793"/>
      <c r="BT90" s="1351"/>
      <c r="BU90" s="1351"/>
      <c r="BV90" s="1351"/>
      <c r="BW90" s="1351"/>
      <c r="BX90" s="1351"/>
      <c r="BY90" s="1351"/>
      <c r="BZ90" s="1351"/>
      <c r="CA90" s="1351"/>
      <c r="CB90" s="1351"/>
      <c r="CC90" s="1351"/>
      <c r="CD90" s="1361" t="s">
        <v>22</v>
      </c>
      <c r="CE90" s="1362"/>
      <c r="CF90" s="1342"/>
      <c r="CG90" s="1343"/>
      <c r="CH90" s="1343"/>
      <c r="CI90" s="1343"/>
      <c r="CJ90" s="1414"/>
      <c r="CK90" s="610"/>
      <c r="CL90" s="1355"/>
      <c r="CM90" s="1355"/>
      <c r="CN90" s="1355"/>
      <c r="CO90" s="1355"/>
      <c r="CP90" s="1355"/>
      <c r="CQ90" s="1355"/>
      <c r="CR90" s="1355"/>
      <c r="CS90" s="1355"/>
      <c r="CT90" s="1355"/>
      <c r="CU90" s="1355"/>
      <c r="CV90" s="1363" t="s">
        <v>26</v>
      </c>
      <c r="CW90" s="1364"/>
      <c r="CX90" s="793"/>
      <c r="CY90" s="1384"/>
      <c r="CZ90" s="1384"/>
      <c r="DA90" s="1384"/>
      <c r="DB90" s="1384"/>
      <c r="DC90" s="1384"/>
      <c r="DD90" s="1384"/>
      <c r="DE90" s="1384"/>
      <c r="DF90" s="1363" t="s">
        <v>26</v>
      </c>
      <c r="DG90" s="1387"/>
      <c r="DH90" s="627"/>
      <c r="DI90" s="628"/>
      <c r="DJ90" s="623"/>
      <c r="DK90" s="623"/>
      <c r="DL90" s="623"/>
      <c r="DM90" s="623"/>
    </row>
    <row r="91" spans="2:131" ht="13.5" customHeight="1">
      <c r="B91" s="1274"/>
      <c r="C91" s="1275"/>
      <c r="D91" s="1275"/>
      <c r="E91" s="1275"/>
      <c r="F91" s="1276"/>
      <c r="G91" s="1391"/>
      <c r="H91" s="1392"/>
      <c r="I91" s="1392"/>
      <c r="J91" s="1392"/>
      <c r="K91" s="1392"/>
      <c r="L91" s="1392"/>
      <c r="M91" s="1392"/>
      <c r="N91" s="1392"/>
      <c r="O91" s="1392"/>
      <c r="P91" s="1392"/>
      <c r="Q91" s="1392"/>
      <c r="R91" s="1392"/>
      <c r="S91" s="1393"/>
      <c r="T91" s="793"/>
      <c r="U91" s="1348"/>
      <c r="V91" s="1348"/>
      <c r="W91" s="1348"/>
      <c r="X91" s="1348"/>
      <c r="Y91" s="1348"/>
      <c r="Z91" s="1348"/>
      <c r="AA91" s="1348"/>
      <c r="AB91" s="1348"/>
      <c r="AC91" s="1348"/>
      <c r="AD91" s="1348"/>
      <c r="AE91" s="1356"/>
      <c r="AF91" s="1357"/>
      <c r="AG91" s="1399"/>
      <c r="AH91" s="1400"/>
      <c r="AI91" s="1400"/>
      <c r="AJ91" s="1400"/>
      <c r="AK91" s="1400"/>
      <c r="AL91" s="793"/>
      <c r="AM91" s="1350"/>
      <c r="AN91" s="1350"/>
      <c r="AO91" s="1350"/>
      <c r="AP91" s="1350"/>
      <c r="AQ91" s="1350"/>
      <c r="AR91" s="1350"/>
      <c r="AS91" s="1350"/>
      <c r="AT91" s="1350"/>
      <c r="AU91" s="1350"/>
      <c r="AV91" s="1350"/>
      <c r="AW91" s="1360"/>
      <c r="AX91" s="1385"/>
      <c r="AY91" s="793"/>
      <c r="AZ91" s="1383"/>
      <c r="BA91" s="1383"/>
      <c r="BB91" s="1383"/>
      <c r="BC91" s="1383"/>
      <c r="BD91" s="1383"/>
      <c r="BE91" s="1383"/>
      <c r="BF91" s="1383"/>
      <c r="BG91" s="1360"/>
      <c r="BH91" s="1386"/>
      <c r="BI91" s="791"/>
      <c r="BJ91" s="792"/>
      <c r="BK91" s="1406"/>
      <c r="BL91" s="1407"/>
      <c r="BM91" s="1407"/>
      <c r="BN91" s="1407"/>
      <c r="BO91" s="1407"/>
      <c r="BP91" s="1407"/>
      <c r="BQ91" s="1407"/>
      <c r="BR91" s="1408"/>
      <c r="BS91" s="793"/>
      <c r="BT91" s="1351"/>
      <c r="BU91" s="1351"/>
      <c r="BV91" s="1351"/>
      <c r="BW91" s="1351"/>
      <c r="BX91" s="1351"/>
      <c r="BY91" s="1351"/>
      <c r="BZ91" s="1351"/>
      <c r="CA91" s="1351"/>
      <c r="CB91" s="1351"/>
      <c r="CC91" s="1351"/>
      <c r="CD91" s="1361"/>
      <c r="CE91" s="1362"/>
      <c r="CF91" s="1342"/>
      <c r="CG91" s="1343"/>
      <c r="CH91" s="1343"/>
      <c r="CI91" s="1343"/>
      <c r="CJ91" s="1414"/>
      <c r="CK91" s="610"/>
      <c r="CL91" s="1355"/>
      <c r="CM91" s="1355"/>
      <c r="CN91" s="1355"/>
      <c r="CO91" s="1355"/>
      <c r="CP91" s="1355"/>
      <c r="CQ91" s="1355"/>
      <c r="CR91" s="1355"/>
      <c r="CS91" s="1355"/>
      <c r="CT91" s="1355"/>
      <c r="CU91" s="1355"/>
      <c r="CV91" s="1363"/>
      <c r="CW91" s="1364"/>
      <c r="CX91" s="793"/>
      <c r="CY91" s="1384"/>
      <c r="CZ91" s="1384"/>
      <c r="DA91" s="1384"/>
      <c r="DB91" s="1384"/>
      <c r="DC91" s="1384"/>
      <c r="DD91" s="1384"/>
      <c r="DE91" s="1384"/>
      <c r="DF91" s="1363"/>
      <c r="DG91" s="1387"/>
      <c r="DH91" s="627"/>
      <c r="DI91" s="627"/>
      <c r="DJ91" s="623"/>
      <c r="DK91" s="623"/>
      <c r="DL91" s="623"/>
      <c r="DM91" s="623"/>
    </row>
    <row r="92" spans="2:131" ht="13.5" customHeight="1" thickBot="1">
      <c r="B92" s="1277"/>
      <c r="C92" s="1278"/>
      <c r="D92" s="1278"/>
      <c r="E92" s="1278"/>
      <c r="F92" s="1279"/>
      <c r="G92" s="1394"/>
      <c r="H92" s="1395"/>
      <c r="I92" s="1395"/>
      <c r="J92" s="1395"/>
      <c r="K92" s="1395"/>
      <c r="L92" s="1395"/>
      <c r="M92" s="1395"/>
      <c r="N92" s="1395"/>
      <c r="O92" s="1395"/>
      <c r="P92" s="1395"/>
      <c r="Q92" s="1395"/>
      <c r="R92" s="1395"/>
      <c r="S92" s="1396"/>
      <c r="T92" s="1420" t="s">
        <v>802</v>
      </c>
      <c r="U92" s="1421"/>
      <c r="V92" s="1421"/>
      <c r="W92" s="1421"/>
      <c r="X92" s="1421"/>
      <c r="Y92" s="1421"/>
      <c r="Z92" s="1421"/>
      <c r="AA92" s="1421"/>
      <c r="AB92" s="1421"/>
      <c r="AC92" s="1421"/>
      <c r="AD92" s="1421"/>
      <c r="AE92" s="1421"/>
      <c r="AF92" s="1421"/>
      <c r="AG92" s="1401"/>
      <c r="AH92" s="1402"/>
      <c r="AI92" s="1402"/>
      <c r="AJ92" s="1402"/>
      <c r="AK92" s="1402"/>
      <c r="AL92" s="1420" t="s">
        <v>803</v>
      </c>
      <c r="AM92" s="1421"/>
      <c r="AN92" s="1421"/>
      <c r="AO92" s="1421"/>
      <c r="AP92" s="1421"/>
      <c r="AQ92" s="1421"/>
      <c r="AR92" s="1421"/>
      <c r="AS92" s="1421"/>
      <c r="AT92" s="1421"/>
      <c r="AU92" s="1421"/>
      <c r="AV92" s="1421"/>
      <c r="AW92" s="1421"/>
      <c r="AX92" s="1451"/>
      <c r="AY92" s="1420" t="s">
        <v>962</v>
      </c>
      <c r="AZ92" s="1421"/>
      <c r="BA92" s="1421"/>
      <c r="BB92" s="1421"/>
      <c r="BC92" s="1421"/>
      <c r="BD92" s="1421"/>
      <c r="BE92" s="1421"/>
      <c r="BF92" s="1421"/>
      <c r="BG92" s="1421"/>
      <c r="BH92" s="1422"/>
      <c r="BI92" s="809"/>
      <c r="BJ92" s="810"/>
      <c r="BK92" s="1409"/>
      <c r="BL92" s="1410"/>
      <c r="BM92" s="1410"/>
      <c r="BN92" s="1410"/>
      <c r="BO92" s="1410"/>
      <c r="BP92" s="1410"/>
      <c r="BQ92" s="1410"/>
      <c r="BR92" s="1411"/>
      <c r="BS92" s="1452" t="s">
        <v>805</v>
      </c>
      <c r="BT92" s="1453"/>
      <c r="BU92" s="1453"/>
      <c r="BV92" s="1453"/>
      <c r="BW92" s="1453"/>
      <c r="BX92" s="1453"/>
      <c r="BY92" s="1453"/>
      <c r="BZ92" s="1453"/>
      <c r="CA92" s="1453"/>
      <c r="CB92" s="1453"/>
      <c r="CC92" s="1453"/>
      <c r="CD92" s="1453"/>
      <c r="CE92" s="1454"/>
      <c r="CF92" s="1415"/>
      <c r="CG92" s="1416"/>
      <c r="CH92" s="1416"/>
      <c r="CI92" s="1416"/>
      <c r="CJ92" s="1417"/>
      <c r="CK92" s="1455" t="s">
        <v>806</v>
      </c>
      <c r="CL92" s="1456"/>
      <c r="CM92" s="1456"/>
      <c r="CN92" s="1456"/>
      <c r="CO92" s="1456"/>
      <c r="CP92" s="1456"/>
      <c r="CQ92" s="1456"/>
      <c r="CR92" s="1456"/>
      <c r="CS92" s="1456"/>
      <c r="CT92" s="1456"/>
      <c r="CU92" s="1456"/>
      <c r="CV92" s="794"/>
      <c r="CW92" s="795"/>
      <c r="CX92" s="1420" t="s">
        <v>804</v>
      </c>
      <c r="CY92" s="1421"/>
      <c r="CZ92" s="1421"/>
      <c r="DA92" s="1421"/>
      <c r="DB92" s="1421"/>
      <c r="DC92" s="1421"/>
      <c r="DD92" s="1421"/>
      <c r="DE92" s="1421"/>
      <c r="DF92" s="1421"/>
      <c r="DG92" s="1422"/>
      <c r="DH92" s="626"/>
      <c r="DI92" s="626"/>
      <c r="DJ92" s="623"/>
      <c r="DK92" s="623"/>
      <c r="DL92" s="623"/>
      <c r="DM92" s="623"/>
    </row>
    <row r="93" spans="2:131" ht="13.5" customHeight="1" thickBot="1">
      <c r="B93" s="796"/>
      <c r="C93" s="796"/>
      <c r="D93" s="796"/>
      <c r="E93" s="796"/>
      <c r="F93" s="796"/>
      <c r="G93" s="1449" t="s">
        <v>963</v>
      </c>
      <c r="H93" s="1450"/>
      <c r="I93" s="1450"/>
      <c r="J93" s="1450"/>
      <c r="K93" s="1450"/>
      <c r="L93" s="1450"/>
      <c r="M93" s="1450"/>
      <c r="N93" s="1450"/>
      <c r="O93" s="1450"/>
      <c r="P93" s="1450"/>
      <c r="Q93" s="1450"/>
      <c r="R93" s="1450"/>
      <c r="S93" s="1450"/>
      <c r="T93" s="1450"/>
      <c r="U93" s="1450"/>
      <c r="V93" s="1450"/>
      <c r="W93" s="1450"/>
      <c r="X93" s="1450"/>
      <c r="Y93" s="1450"/>
      <c r="Z93" s="1450"/>
      <c r="AA93" s="1450"/>
      <c r="AB93" s="1450"/>
      <c r="AC93" s="1450"/>
      <c r="AD93" s="1450"/>
      <c r="AE93" s="1450"/>
      <c r="AF93" s="1450"/>
      <c r="AG93" s="1450"/>
      <c r="AH93" s="1450"/>
      <c r="AI93" s="1450"/>
      <c r="AJ93" s="1450"/>
      <c r="AK93" s="1450"/>
      <c r="AL93" s="1450"/>
      <c r="AM93" s="1450"/>
      <c r="AN93" s="1450"/>
      <c r="AO93" s="1450"/>
      <c r="AP93" s="1450"/>
      <c r="AQ93" s="1450"/>
      <c r="AR93" s="1450"/>
      <c r="AS93" s="1450"/>
      <c r="AT93" s="1450"/>
      <c r="AU93" s="1450"/>
      <c r="AV93" s="1450"/>
      <c r="AW93" s="1450"/>
      <c r="AX93" s="1450"/>
      <c r="AY93" s="1450"/>
      <c r="AZ93" s="1450"/>
      <c r="BA93" s="1450"/>
      <c r="BB93" s="1450"/>
      <c r="BC93" s="1450"/>
      <c r="BD93" s="1450"/>
      <c r="BE93" s="1450"/>
      <c r="BF93" s="1450"/>
      <c r="BG93" s="1450"/>
      <c r="BH93" s="1450"/>
      <c r="BI93" s="814"/>
      <c r="BJ93" s="814"/>
      <c r="BK93" s="814"/>
      <c r="BL93" s="814"/>
      <c r="BM93" s="814"/>
      <c r="BN93" s="814"/>
      <c r="BO93" s="814"/>
      <c r="BP93" s="814"/>
      <c r="BQ93" s="814"/>
      <c r="BR93" s="814"/>
      <c r="BS93" s="814"/>
      <c r="BT93" s="814"/>
      <c r="BU93" s="814"/>
      <c r="BV93" s="797"/>
      <c r="BW93" s="797"/>
      <c r="BX93" s="797"/>
      <c r="BY93" s="797"/>
      <c r="BZ93" s="797"/>
      <c r="CA93" s="797"/>
      <c r="CB93" s="797"/>
      <c r="CC93" s="797"/>
      <c r="CD93" s="797"/>
      <c r="CE93" s="797"/>
      <c r="CF93" s="797"/>
      <c r="CG93" s="797"/>
      <c r="CH93" s="797"/>
      <c r="CI93" s="797"/>
      <c r="CJ93" s="797"/>
      <c r="CK93" s="797"/>
      <c r="CL93" s="797"/>
      <c r="CM93" s="797"/>
      <c r="CN93" s="797"/>
      <c r="CO93" s="797"/>
      <c r="CP93" s="797"/>
      <c r="CQ93" s="797"/>
      <c r="CR93" s="797"/>
      <c r="CS93" s="797"/>
      <c r="CT93" s="797"/>
      <c r="CU93" s="797"/>
      <c r="CV93" s="797"/>
      <c r="CW93" s="797"/>
      <c r="CX93" s="797"/>
      <c r="CY93" s="797"/>
      <c r="CZ93" s="797"/>
      <c r="DA93" s="797"/>
      <c r="DB93" s="798"/>
      <c r="DC93" s="798"/>
      <c r="DD93" s="610"/>
      <c r="DE93" s="610"/>
      <c r="DF93" s="610"/>
      <c r="DG93" s="610"/>
      <c r="DH93" s="629"/>
      <c r="DI93" s="629"/>
    </row>
    <row r="94" spans="2:131" ht="13.5" customHeight="1">
      <c r="B94" s="1457" t="s">
        <v>807</v>
      </c>
      <c r="C94" s="1457"/>
      <c r="D94" s="1457"/>
      <c r="E94" s="1457"/>
      <c r="F94" s="1457"/>
      <c r="G94" s="1426"/>
      <c r="H94" s="1426"/>
      <c r="I94" s="1426"/>
      <c r="J94" s="1426"/>
      <c r="K94" s="1426"/>
      <c r="L94" s="1426"/>
      <c r="M94" s="1426"/>
      <c r="N94" s="1426"/>
      <c r="O94" s="1426"/>
      <c r="P94" s="1426"/>
      <c r="Q94" s="1426"/>
      <c r="R94" s="1426"/>
      <c r="S94" s="1426"/>
      <c r="T94" s="1426"/>
      <c r="U94" s="1426"/>
      <c r="V94" s="1426"/>
      <c r="W94" s="1426"/>
      <c r="X94" s="1426"/>
      <c r="Y94" s="1426"/>
      <c r="Z94" s="1426"/>
      <c r="AA94" s="1426"/>
      <c r="AB94" s="1426"/>
      <c r="AC94" s="1426"/>
      <c r="AD94" s="1426"/>
      <c r="AE94" s="1426"/>
      <c r="AF94" s="1426"/>
      <c r="AG94" s="1426"/>
      <c r="AH94" s="1426"/>
      <c r="AI94" s="1426"/>
      <c r="AJ94" s="1426"/>
      <c r="AK94" s="1426"/>
      <c r="AL94" s="1426"/>
      <c r="AM94" s="1426"/>
      <c r="AN94" s="1426"/>
      <c r="AO94" s="1426"/>
      <c r="AP94" s="1426"/>
      <c r="AQ94" s="1426"/>
      <c r="AR94" s="1426"/>
      <c r="AS94" s="1426"/>
      <c r="AT94" s="1426"/>
      <c r="AU94" s="1426"/>
      <c r="AV94" s="1426"/>
      <c r="AW94" s="1426"/>
      <c r="AX94" s="1426"/>
      <c r="AY94" s="1426"/>
      <c r="AZ94" s="1426"/>
      <c r="BA94" s="1426"/>
      <c r="BB94" s="1426"/>
      <c r="BC94" s="1426"/>
      <c r="BD94" s="1426"/>
      <c r="BE94" s="1426"/>
      <c r="BF94" s="1426"/>
      <c r="BG94" s="1426"/>
      <c r="BH94" s="1426"/>
      <c r="BI94" s="1458" t="s">
        <v>964</v>
      </c>
      <c r="BJ94" s="1459"/>
      <c r="BK94" s="1459"/>
      <c r="BL94" s="1459"/>
      <c r="BM94" s="1459"/>
      <c r="BN94" s="1459"/>
      <c r="BO94" s="1459"/>
      <c r="BP94" s="1459"/>
      <c r="BQ94" s="1459"/>
      <c r="BR94" s="1459"/>
      <c r="BS94" s="1459"/>
      <c r="BT94" s="1459"/>
      <c r="BU94" s="1459"/>
      <c r="BV94" s="1459"/>
      <c r="BW94" s="1459"/>
      <c r="BX94" s="1459"/>
      <c r="BY94" s="1459"/>
      <c r="BZ94" s="1459"/>
      <c r="CA94" s="1459"/>
      <c r="CB94" s="1459"/>
      <c r="CC94" s="1459"/>
      <c r="CD94" s="1459"/>
      <c r="CE94" s="1459"/>
      <c r="CF94" s="1459"/>
      <c r="CG94" s="1459"/>
      <c r="CH94" s="1459"/>
      <c r="CI94" s="1459"/>
      <c r="CJ94" s="1459"/>
      <c r="CK94" s="1459"/>
      <c r="CL94" s="1459"/>
      <c r="CM94" s="1459"/>
      <c r="CN94" s="1459"/>
      <c r="CO94" s="1459"/>
      <c r="CP94" s="1459"/>
      <c r="CQ94" s="1459"/>
      <c r="CR94" s="1459"/>
      <c r="CS94" s="1459"/>
      <c r="CT94" s="1459"/>
      <c r="CU94" s="1459"/>
      <c r="CV94" s="1459"/>
      <c r="CW94" s="1459"/>
      <c r="CX94" s="1459"/>
      <c r="CY94" s="1459"/>
      <c r="CZ94" s="1459"/>
      <c r="DA94" s="1459"/>
      <c r="DB94" s="1459"/>
      <c r="DC94" s="1459"/>
      <c r="DD94" s="1459"/>
      <c r="DE94" s="1459"/>
      <c r="DF94" s="1459"/>
      <c r="DG94" s="1459"/>
      <c r="DH94" s="629"/>
      <c r="DI94" s="629"/>
    </row>
    <row r="95" spans="2:131" ht="13.5" customHeight="1" thickBot="1">
      <c r="B95" s="1457"/>
      <c r="C95" s="1457"/>
      <c r="D95" s="1457"/>
      <c r="E95" s="1457"/>
      <c r="F95" s="1457"/>
      <c r="G95" s="1426"/>
      <c r="H95" s="1426"/>
      <c r="I95" s="1426"/>
      <c r="J95" s="1426"/>
      <c r="K95" s="1426"/>
      <c r="L95" s="1426"/>
      <c r="M95" s="1426"/>
      <c r="N95" s="1426"/>
      <c r="O95" s="1426"/>
      <c r="P95" s="1426"/>
      <c r="Q95" s="1426"/>
      <c r="R95" s="1426"/>
      <c r="S95" s="1426"/>
      <c r="T95" s="1426"/>
      <c r="U95" s="1426"/>
      <c r="V95" s="1426"/>
      <c r="W95" s="1426"/>
      <c r="X95" s="1426"/>
      <c r="Y95" s="1426"/>
      <c r="Z95" s="1426"/>
      <c r="AA95" s="1426"/>
      <c r="AB95" s="1426"/>
      <c r="AC95" s="1426"/>
      <c r="AD95" s="1426"/>
      <c r="AE95" s="1426"/>
      <c r="AF95" s="1426"/>
      <c r="AG95" s="1426"/>
      <c r="AH95" s="1426"/>
      <c r="AI95" s="1426"/>
      <c r="AJ95" s="1426"/>
      <c r="AK95" s="1426"/>
      <c r="AL95" s="1426"/>
      <c r="AM95" s="1426"/>
      <c r="AN95" s="1426"/>
      <c r="AO95" s="1426"/>
      <c r="AP95" s="1426"/>
      <c r="AQ95" s="1426"/>
      <c r="AR95" s="1426"/>
      <c r="AS95" s="1426"/>
      <c r="AT95" s="1426"/>
      <c r="AU95" s="1426"/>
      <c r="AV95" s="1426"/>
      <c r="AW95" s="1426"/>
      <c r="AX95" s="1426"/>
      <c r="AY95" s="1426"/>
      <c r="AZ95" s="1426"/>
      <c r="BA95" s="1426"/>
      <c r="BB95" s="1426"/>
      <c r="BC95" s="1426"/>
      <c r="BD95" s="1426"/>
      <c r="BE95" s="1426"/>
      <c r="BF95" s="1426"/>
      <c r="BG95" s="1426"/>
      <c r="BH95" s="1426"/>
      <c r="BI95" s="1460"/>
      <c r="BJ95" s="1461"/>
      <c r="BK95" s="1461"/>
      <c r="BL95" s="1461"/>
      <c r="BM95" s="1461"/>
      <c r="BN95" s="1461"/>
      <c r="BO95" s="1461"/>
      <c r="BP95" s="1461"/>
      <c r="BQ95" s="1461"/>
      <c r="BR95" s="1461"/>
      <c r="BS95" s="1461"/>
      <c r="BT95" s="1461"/>
      <c r="BU95" s="1461"/>
      <c r="BV95" s="1461"/>
      <c r="BW95" s="1461"/>
      <c r="BX95" s="1461"/>
      <c r="BY95" s="1461"/>
      <c r="BZ95" s="1461"/>
      <c r="CA95" s="1461"/>
      <c r="CB95" s="1461"/>
      <c r="CC95" s="1461"/>
      <c r="CD95" s="1461"/>
      <c r="CE95" s="1461"/>
      <c r="CF95" s="1461"/>
      <c r="CG95" s="1461"/>
      <c r="CH95" s="1461"/>
      <c r="CI95" s="1461"/>
      <c r="CJ95" s="1461"/>
      <c r="CK95" s="1461"/>
      <c r="CL95" s="1461"/>
      <c r="CM95" s="1461"/>
      <c r="CN95" s="1461"/>
      <c r="CO95" s="1461"/>
      <c r="CP95" s="1461"/>
      <c r="CQ95" s="1461"/>
      <c r="CR95" s="1461"/>
      <c r="CS95" s="1461"/>
      <c r="CT95" s="1461"/>
      <c r="CU95" s="1461"/>
      <c r="CV95" s="1461"/>
      <c r="CW95" s="1461"/>
      <c r="CX95" s="1461"/>
      <c r="CY95" s="1461"/>
      <c r="CZ95" s="1461"/>
      <c r="DA95" s="1461"/>
      <c r="DB95" s="1461"/>
      <c r="DC95" s="1461"/>
      <c r="DD95" s="1461"/>
      <c r="DE95" s="1461"/>
      <c r="DF95" s="1461"/>
      <c r="DG95" s="1461"/>
    </row>
    <row r="96" spans="2:131" ht="13.5" customHeight="1">
      <c r="B96" s="1457"/>
      <c r="C96" s="1457"/>
      <c r="D96" s="1457"/>
      <c r="E96" s="1457"/>
      <c r="F96" s="1457"/>
      <c r="G96" s="1462" t="s">
        <v>808</v>
      </c>
      <c r="H96" s="1426"/>
      <c r="I96" s="1426"/>
      <c r="J96" s="1426"/>
      <c r="K96" s="1426"/>
      <c r="L96" s="1426"/>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c r="AK96" s="1426"/>
      <c r="AL96" s="1426"/>
      <c r="AM96" s="1426"/>
      <c r="AN96" s="1426"/>
      <c r="AO96" s="1426"/>
      <c r="AP96" s="1426"/>
      <c r="AQ96" s="1426"/>
      <c r="AR96" s="1426"/>
      <c r="AS96" s="1426"/>
      <c r="AT96" s="1426"/>
      <c r="AU96" s="1426"/>
      <c r="AV96" s="1426"/>
      <c r="AW96" s="1426"/>
      <c r="AX96" s="1426"/>
      <c r="AY96" s="1426"/>
      <c r="AZ96" s="1426"/>
      <c r="BA96" s="1426"/>
      <c r="BB96" s="1426"/>
      <c r="BC96" s="1426"/>
      <c r="BD96" s="1426"/>
      <c r="BE96" s="1426"/>
      <c r="BF96" s="1426"/>
      <c r="BG96" s="1426"/>
      <c r="BH96" s="1426"/>
      <c r="BI96" s="815"/>
      <c r="BJ96" s="814"/>
      <c r="BK96" s="814"/>
      <c r="BL96" s="814"/>
      <c r="BM96" s="814"/>
      <c r="BN96" s="1427" t="s">
        <v>809</v>
      </c>
      <c r="BO96" s="1428"/>
      <c r="BP96" s="1428"/>
      <c r="BQ96" s="1428"/>
      <c r="BR96" s="1428"/>
      <c r="BS96" s="1428"/>
      <c r="BT96" s="1428"/>
      <c r="BU96" s="1428"/>
      <c r="BV96" s="1428"/>
      <c r="BW96" s="1428"/>
      <c r="BX96" s="1428"/>
      <c r="BY96" s="1428"/>
      <c r="BZ96" s="1428"/>
      <c r="CA96" s="1428"/>
      <c r="CB96" s="1428"/>
      <c r="CC96" s="1428"/>
      <c r="CD96" s="1429"/>
      <c r="CE96" s="833" t="s">
        <v>810</v>
      </c>
      <c r="CF96" s="833"/>
      <c r="CG96" s="833"/>
      <c r="CH96" s="833"/>
      <c r="CI96" s="833"/>
      <c r="CJ96" s="833"/>
      <c r="CK96" s="833"/>
      <c r="CL96" s="1436"/>
      <c r="CM96" s="1463"/>
      <c r="CN96" s="1464"/>
      <c r="CO96" s="1464"/>
      <c r="CP96" s="1464"/>
      <c r="CQ96" s="1464"/>
      <c r="CR96" s="1464"/>
      <c r="CS96" s="1464"/>
      <c r="CT96" s="1464"/>
      <c r="CU96" s="1464"/>
      <c r="CV96" s="616"/>
      <c r="CW96" s="616"/>
      <c r="CX96" s="799"/>
      <c r="CY96" s="816"/>
      <c r="CZ96" s="816"/>
      <c r="DA96" s="816"/>
      <c r="DB96" s="816"/>
      <c r="DC96" s="816"/>
      <c r="DD96" s="816"/>
      <c r="DE96" s="816"/>
      <c r="DF96" s="816"/>
      <c r="DG96" s="816"/>
      <c r="DH96" s="287"/>
      <c r="DI96" s="287"/>
      <c r="DJ96" s="287"/>
      <c r="DK96" s="287"/>
      <c r="DL96" s="287"/>
      <c r="DM96" s="287"/>
      <c r="DN96" s="287"/>
      <c r="DO96" s="287"/>
      <c r="DP96" s="287"/>
      <c r="DQ96" s="287"/>
      <c r="DR96" s="287"/>
      <c r="DS96" s="287"/>
      <c r="DT96" s="287"/>
      <c r="DU96" s="287"/>
      <c r="DV96" s="287"/>
      <c r="DW96" s="287"/>
    </row>
    <row r="97" spans="2:133" ht="13.5" customHeight="1">
      <c r="B97" s="1457"/>
      <c r="C97" s="1457"/>
      <c r="D97" s="1457"/>
      <c r="E97" s="1457"/>
      <c r="F97" s="1457"/>
      <c r="G97" s="1426"/>
      <c r="H97" s="1426"/>
      <c r="I97" s="1426"/>
      <c r="J97" s="1426"/>
      <c r="K97" s="1426"/>
      <c r="L97" s="1426"/>
      <c r="M97" s="1426"/>
      <c r="N97" s="1426"/>
      <c r="O97" s="1426"/>
      <c r="P97" s="1426"/>
      <c r="Q97" s="1426"/>
      <c r="R97" s="1426"/>
      <c r="S97" s="1426"/>
      <c r="T97" s="1426"/>
      <c r="U97" s="1426"/>
      <c r="V97" s="1426"/>
      <c r="W97" s="1426"/>
      <c r="X97" s="1426"/>
      <c r="Y97" s="1426"/>
      <c r="Z97" s="1426"/>
      <c r="AA97" s="1426"/>
      <c r="AB97" s="1426"/>
      <c r="AC97" s="1426"/>
      <c r="AD97" s="1426"/>
      <c r="AE97" s="1426"/>
      <c r="AF97" s="1426"/>
      <c r="AG97" s="1426"/>
      <c r="AH97" s="1426"/>
      <c r="AI97" s="1426"/>
      <c r="AJ97" s="1426"/>
      <c r="AK97" s="1426"/>
      <c r="AL97" s="1426"/>
      <c r="AM97" s="1426"/>
      <c r="AN97" s="1426"/>
      <c r="AO97" s="1426"/>
      <c r="AP97" s="1426"/>
      <c r="AQ97" s="1426"/>
      <c r="AR97" s="1426"/>
      <c r="AS97" s="1426"/>
      <c r="AT97" s="1426"/>
      <c r="AU97" s="1426"/>
      <c r="AV97" s="1426"/>
      <c r="AW97" s="1426"/>
      <c r="AX97" s="1426"/>
      <c r="AY97" s="1426"/>
      <c r="AZ97" s="1426"/>
      <c r="BA97" s="1426"/>
      <c r="BB97" s="1426"/>
      <c r="BC97" s="1426"/>
      <c r="BD97" s="1426"/>
      <c r="BE97" s="1426"/>
      <c r="BF97" s="1426"/>
      <c r="BG97" s="1426"/>
      <c r="BH97" s="1426"/>
      <c r="BI97" s="815"/>
      <c r="BJ97" s="814"/>
      <c r="BK97" s="814"/>
      <c r="BL97" s="814"/>
      <c r="BM97" s="814"/>
      <c r="BN97" s="1430"/>
      <c r="BO97" s="1431"/>
      <c r="BP97" s="1431"/>
      <c r="BQ97" s="1431"/>
      <c r="BR97" s="1431"/>
      <c r="BS97" s="1431"/>
      <c r="BT97" s="1431"/>
      <c r="BU97" s="1431"/>
      <c r="BV97" s="1431"/>
      <c r="BW97" s="1431"/>
      <c r="BX97" s="1431"/>
      <c r="BY97" s="1431"/>
      <c r="BZ97" s="1431"/>
      <c r="CA97" s="1431"/>
      <c r="CB97" s="1431"/>
      <c r="CC97" s="1431"/>
      <c r="CD97" s="1432"/>
      <c r="CE97" s="1437"/>
      <c r="CF97" s="1437"/>
      <c r="CG97" s="1437"/>
      <c r="CH97" s="1437"/>
      <c r="CI97" s="1437"/>
      <c r="CJ97" s="1437"/>
      <c r="CK97" s="1437"/>
      <c r="CL97" s="1438"/>
      <c r="CM97" s="1465"/>
      <c r="CN97" s="1466"/>
      <c r="CO97" s="1466"/>
      <c r="CP97" s="1466"/>
      <c r="CQ97" s="1466"/>
      <c r="CR97" s="1466"/>
      <c r="CS97" s="1466"/>
      <c r="CT97" s="1466"/>
      <c r="CU97" s="1466"/>
      <c r="CV97" s="1445" t="s">
        <v>22</v>
      </c>
      <c r="CW97" s="1445"/>
      <c r="CX97" s="1446"/>
      <c r="CY97" s="816"/>
      <c r="CZ97" s="816"/>
      <c r="DA97" s="816"/>
      <c r="DB97" s="816"/>
      <c r="DC97" s="816"/>
      <c r="DD97" s="816"/>
      <c r="DE97" s="816"/>
      <c r="DF97" s="816"/>
      <c r="DG97" s="816"/>
      <c r="DH97" s="630"/>
      <c r="DI97" s="630"/>
      <c r="DJ97" s="630"/>
      <c r="DK97" s="630"/>
      <c r="DL97" s="630"/>
      <c r="DM97" s="630"/>
      <c r="DN97" s="631"/>
      <c r="DO97" s="631"/>
      <c r="DP97" s="631"/>
      <c r="DQ97" s="631"/>
      <c r="DR97" s="631"/>
      <c r="DS97" s="287"/>
      <c r="DT97" s="287"/>
      <c r="DU97" s="287"/>
      <c r="DV97" s="287"/>
      <c r="DW97" s="287"/>
    </row>
    <row r="98" spans="2:133" ht="13.5" customHeight="1">
      <c r="B98" s="1457"/>
      <c r="C98" s="1457"/>
      <c r="D98" s="1457"/>
      <c r="E98" s="1457"/>
      <c r="F98" s="1457"/>
      <c r="G98" s="1426"/>
      <c r="H98" s="1426"/>
      <c r="I98" s="1426"/>
      <c r="J98" s="1426"/>
      <c r="K98" s="1426"/>
      <c r="L98" s="1426"/>
      <c r="M98" s="1426"/>
      <c r="N98" s="1426"/>
      <c r="O98" s="1426"/>
      <c r="P98" s="1426"/>
      <c r="Q98" s="1426"/>
      <c r="R98" s="1426"/>
      <c r="S98" s="1426"/>
      <c r="T98" s="1426"/>
      <c r="U98" s="1426"/>
      <c r="V98" s="1426"/>
      <c r="W98" s="1426"/>
      <c r="X98" s="1426"/>
      <c r="Y98" s="1426"/>
      <c r="Z98" s="1426"/>
      <c r="AA98" s="1426"/>
      <c r="AB98" s="1426"/>
      <c r="AC98" s="1426"/>
      <c r="AD98" s="1426"/>
      <c r="AE98" s="1426"/>
      <c r="AF98" s="1426"/>
      <c r="AG98" s="1426"/>
      <c r="AH98" s="1426"/>
      <c r="AI98" s="1426"/>
      <c r="AJ98" s="1426"/>
      <c r="AK98" s="1426"/>
      <c r="AL98" s="1426"/>
      <c r="AM98" s="1426"/>
      <c r="AN98" s="1426"/>
      <c r="AO98" s="1426"/>
      <c r="AP98" s="1426"/>
      <c r="AQ98" s="1426"/>
      <c r="AR98" s="1426"/>
      <c r="AS98" s="1426"/>
      <c r="AT98" s="1426"/>
      <c r="AU98" s="1426"/>
      <c r="AV98" s="1426"/>
      <c r="AW98" s="1426"/>
      <c r="AX98" s="1426"/>
      <c r="AY98" s="1426"/>
      <c r="AZ98" s="1426"/>
      <c r="BA98" s="1426"/>
      <c r="BB98" s="1426"/>
      <c r="BC98" s="1426"/>
      <c r="BD98" s="1426"/>
      <c r="BE98" s="1426"/>
      <c r="BF98" s="1426"/>
      <c r="BG98" s="1426"/>
      <c r="BH98" s="1426"/>
      <c r="BI98" s="815"/>
      <c r="BJ98" s="814"/>
      <c r="BK98" s="814"/>
      <c r="BL98" s="814"/>
      <c r="BM98" s="814"/>
      <c r="BN98" s="1430"/>
      <c r="BO98" s="1431"/>
      <c r="BP98" s="1431"/>
      <c r="BQ98" s="1431"/>
      <c r="BR98" s="1431"/>
      <c r="BS98" s="1431"/>
      <c r="BT98" s="1431"/>
      <c r="BU98" s="1431"/>
      <c r="BV98" s="1431"/>
      <c r="BW98" s="1431"/>
      <c r="BX98" s="1431"/>
      <c r="BY98" s="1431"/>
      <c r="BZ98" s="1431"/>
      <c r="CA98" s="1431"/>
      <c r="CB98" s="1431"/>
      <c r="CC98" s="1431"/>
      <c r="CD98" s="1432"/>
      <c r="CE98" s="1437"/>
      <c r="CF98" s="1437"/>
      <c r="CG98" s="1437"/>
      <c r="CH98" s="1437"/>
      <c r="CI98" s="1437"/>
      <c r="CJ98" s="1437"/>
      <c r="CK98" s="1437"/>
      <c r="CL98" s="1438"/>
      <c r="CM98" s="1465"/>
      <c r="CN98" s="1466"/>
      <c r="CO98" s="1466"/>
      <c r="CP98" s="1466"/>
      <c r="CQ98" s="1466"/>
      <c r="CR98" s="1466"/>
      <c r="CS98" s="1466"/>
      <c r="CT98" s="1466"/>
      <c r="CU98" s="1466"/>
      <c r="CV98" s="1445"/>
      <c r="CW98" s="1445"/>
      <c r="CX98" s="1446"/>
      <c r="CY98" s="817"/>
      <c r="CZ98" s="817"/>
      <c r="DA98" s="817"/>
      <c r="DB98" s="817"/>
      <c r="DC98" s="817"/>
      <c r="DD98" s="817"/>
      <c r="DE98" s="611"/>
      <c r="DF98" s="611"/>
      <c r="DG98" s="611"/>
      <c r="DH98" s="632"/>
      <c r="DI98" s="632"/>
      <c r="DJ98" s="632"/>
      <c r="DK98" s="632"/>
      <c r="DL98" s="632"/>
      <c r="DM98" s="632"/>
      <c r="DN98" s="632"/>
      <c r="DO98" s="632"/>
      <c r="DP98" s="632"/>
      <c r="DQ98" s="632"/>
      <c r="DR98" s="632"/>
      <c r="DS98" s="287"/>
      <c r="DT98" s="287"/>
      <c r="DU98" s="287"/>
      <c r="DV98" s="287"/>
      <c r="DW98" s="287"/>
      <c r="DX98" s="287"/>
      <c r="DY98" s="287"/>
      <c r="DZ98" s="287"/>
      <c r="EA98" s="287"/>
      <c r="EB98" s="287"/>
    </row>
    <row r="99" spans="2:133" ht="13.5" customHeight="1" thickBot="1">
      <c r="B99" s="1457"/>
      <c r="C99" s="1457"/>
      <c r="D99" s="1457"/>
      <c r="E99" s="1457"/>
      <c r="F99" s="1457"/>
      <c r="G99" s="1201" t="s">
        <v>965</v>
      </c>
      <c r="H99" s="1426"/>
      <c r="I99" s="1426"/>
      <c r="J99" s="1426"/>
      <c r="K99" s="1426"/>
      <c r="L99" s="1426"/>
      <c r="M99" s="1426"/>
      <c r="N99" s="1426"/>
      <c r="O99" s="1426"/>
      <c r="P99" s="1426"/>
      <c r="Q99" s="1426"/>
      <c r="R99" s="1426"/>
      <c r="S99" s="1426"/>
      <c r="T99" s="1426"/>
      <c r="U99" s="1426"/>
      <c r="V99" s="1426"/>
      <c r="W99" s="1426"/>
      <c r="X99" s="1426"/>
      <c r="Y99" s="1426"/>
      <c r="Z99" s="1426"/>
      <c r="AA99" s="1426"/>
      <c r="AB99" s="1426"/>
      <c r="AC99" s="1426"/>
      <c r="AD99" s="1426"/>
      <c r="AE99" s="1426"/>
      <c r="AF99" s="1426"/>
      <c r="AG99" s="1426"/>
      <c r="AH99" s="1426"/>
      <c r="AI99" s="1426"/>
      <c r="AJ99" s="1426"/>
      <c r="AK99" s="1426"/>
      <c r="AL99" s="1426"/>
      <c r="AM99" s="1426"/>
      <c r="AN99" s="1426"/>
      <c r="AO99" s="1426"/>
      <c r="AP99" s="1426"/>
      <c r="AQ99" s="1426"/>
      <c r="AR99" s="1426"/>
      <c r="AS99" s="1426"/>
      <c r="AT99" s="1426"/>
      <c r="AU99" s="1426"/>
      <c r="AV99" s="1426"/>
      <c r="AW99" s="1426"/>
      <c r="AX99" s="1426"/>
      <c r="AY99" s="1426"/>
      <c r="AZ99" s="1426"/>
      <c r="BA99" s="1426"/>
      <c r="BB99" s="1426"/>
      <c r="BC99" s="1426"/>
      <c r="BD99" s="1426"/>
      <c r="BE99" s="1426"/>
      <c r="BF99" s="1426"/>
      <c r="BG99" s="1426"/>
      <c r="BH99" s="1426"/>
      <c r="BI99" s="818"/>
      <c r="BJ99" s="819"/>
      <c r="BK99" s="819"/>
      <c r="BL99" s="819"/>
      <c r="BM99" s="819"/>
      <c r="BN99" s="1433"/>
      <c r="BO99" s="1434"/>
      <c r="BP99" s="1434"/>
      <c r="BQ99" s="1434"/>
      <c r="BR99" s="1434"/>
      <c r="BS99" s="1434"/>
      <c r="BT99" s="1434"/>
      <c r="BU99" s="1434"/>
      <c r="BV99" s="1434"/>
      <c r="BW99" s="1434"/>
      <c r="BX99" s="1434"/>
      <c r="BY99" s="1434"/>
      <c r="BZ99" s="1434"/>
      <c r="CA99" s="1434"/>
      <c r="CB99" s="1434"/>
      <c r="CC99" s="1434"/>
      <c r="CD99" s="1435"/>
      <c r="CE99" s="1439"/>
      <c r="CF99" s="1439"/>
      <c r="CG99" s="1439"/>
      <c r="CH99" s="1439"/>
      <c r="CI99" s="1439"/>
      <c r="CJ99" s="1439"/>
      <c r="CK99" s="1439"/>
      <c r="CL99" s="1440"/>
      <c r="CM99" s="1447" t="s">
        <v>326</v>
      </c>
      <c r="CN99" s="1448"/>
      <c r="CO99" s="1448"/>
      <c r="CP99" s="1448"/>
      <c r="CQ99" s="1448"/>
      <c r="CR99" s="1448"/>
      <c r="CS99" s="1448"/>
      <c r="CT99" s="1448"/>
      <c r="CU99" s="1448"/>
      <c r="CV99" s="1448"/>
      <c r="CW99" s="800"/>
      <c r="CX99" s="801"/>
      <c r="CY99" s="817"/>
      <c r="CZ99" s="817"/>
      <c r="DA99" s="817"/>
      <c r="DB99" s="817"/>
      <c r="DC99" s="817"/>
      <c r="DD99" s="817"/>
      <c r="DE99" s="820"/>
      <c r="DF99" s="820"/>
      <c r="DG99" s="820"/>
      <c r="DH99" s="632"/>
      <c r="DI99" s="632"/>
      <c r="DJ99" s="632"/>
      <c r="DK99" s="632"/>
      <c r="DL99" s="632"/>
      <c r="DM99" s="632"/>
      <c r="DN99" s="632"/>
      <c r="DO99" s="632"/>
      <c r="DP99" s="632"/>
      <c r="DQ99" s="632"/>
      <c r="DR99" s="632"/>
      <c r="DS99" s="287"/>
      <c r="DT99" s="287"/>
      <c r="DU99" s="287"/>
      <c r="DV99" s="287"/>
      <c r="DW99" s="287"/>
      <c r="DX99" s="287"/>
      <c r="DY99" s="287"/>
      <c r="DZ99" s="287"/>
      <c r="EA99" s="287"/>
      <c r="EB99" s="287"/>
    </row>
    <row r="100" spans="2:133" ht="13.5" customHeight="1">
      <c r="B100" s="1457"/>
      <c r="C100" s="1457"/>
      <c r="D100" s="1457"/>
      <c r="E100" s="1457"/>
      <c r="F100" s="1457"/>
      <c r="G100" s="1426"/>
      <c r="H100" s="1426"/>
      <c r="I100" s="1426"/>
      <c r="J100" s="1426"/>
      <c r="K100" s="1426"/>
      <c r="L100" s="1426"/>
      <c r="M100" s="1426"/>
      <c r="N100" s="1426"/>
      <c r="O100" s="1426"/>
      <c r="P100" s="1426"/>
      <c r="Q100" s="1426"/>
      <c r="R100" s="1426"/>
      <c r="S100" s="1426"/>
      <c r="T100" s="1426"/>
      <c r="U100" s="1426"/>
      <c r="V100" s="1426"/>
      <c r="W100" s="1426"/>
      <c r="X100" s="1426"/>
      <c r="Y100" s="1426"/>
      <c r="Z100" s="1426"/>
      <c r="AA100" s="1426"/>
      <c r="AB100" s="1426"/>
      <c r="AC100" s="1426"/>
      <c r="AD100" s="1426"/>
      <c r="AE100" s="1426"/>
      <c r="AF100" s="1426"/>
      <c r="AG100" s="1426"/>
      <c r="AH100" s="1426"/>
      <c r="AI100" s="1426"/>
      <c r="AJ100" s="1426"/>
      <c r="AK100" s="1426"/>
      <c r="AL100" s="1426"/>
      <c r="AM100" s="1426"/>
      <c r="AN100" s="1426"/>
      <c r="AO100" s="1426"/>
      <c r="AP100" s="1426"/>
      <c r="AQ100" s="1426"/>
      <c r="AR100" s="1426"/>
      <c r="AS100" s="1426"/>
      <c r="AT100" s="1426"/>
      <c r="AU100" s="1426"/>
      <c r="AV100" s="1426"/>
      <c r="AW100" s="1426"/>
      <c r="AX100" s="1426"/>
      <c r="AY100" s="1426"/>
      <c r="AZ100" s="1426"/>
      <c r="BA100" s="1426"/>
      <c r="BB100" s="1426"/>
      <c r="BC100" s="1426"/>
      <c r="BD100" s="1426"/>
      <c r="BE100" s="1426"/>
      <c r="BF100" s="1426"/>
      <c r="BG100" s="1426"/>
      <c r="BH100" s="1426"/>
      <c r="BI100" s="1423" t="s">
        <v>966</v>
      </c>
      <c r="BJ100" s="1424"/>
      <c r="BK100" s="1424"/>
      <c r="BL100" s="1424"/>
      <c r="BM100" s="1424"/>
      <c r="BN100" s="1424"/>
      <c r="BO100" s="1424"/>
      <c r="BP100" s="1424"/>
      <c r="BQ100" s="1424"/>
      <c r="BR100" s="1424"/>
      <c r="BS100" s="1424"/>
      <c r="BT100" s="1424"/>
      <c r="BU100" s="1424"/>
      <c r="BV100" s="1424"/>
      <c r="BW100" s="1424"/>
      <c r="BX100" s="1424"/>
      <c r="BY100" s="1424"/>
      <c r="BZ100" s="1424"/>
      <c r="CA100" s="1424"/>
      <c r="CB100" s="1424"/>
      <c r="CC100" s="1424"/>
      <c r="CD100" s="1424"/>
      <c r="CE100" s="1424"/>
      <c r="CF100" s="1424"/>
      <c r="CG100" s="1424"/>
      <c r="CH100" s="1424"/>
      <c r="CI100" s="1424"/>
      <c r="CJ100" s="1424"/>
      <c r="CK100" s="1424"/>
      <c r="CL100" s="1424"/>
      <c r="CM100" s="1424"/>
      <c r="CN100" s="1424"/>
      <c r="CO100" s="1424"/>
      <c r="CP100" s="1424"/>
      <c r="CQ100" s="1424"/>
      <c r="CR100" s="1424"/>
      <c r="CS100" s="1424"/>
      <c r="CT100" s="1424"/>
      <c r="CU100" s="1424"/>
      <c r="CV100" s="1424"/>
      <c r="CW100" s="1424"/>
      <c r="CX100" s="1424"/>
      <c r="CY100" s="1424"/>
      <c r="CZ100" s="1424"/>
      <c r="DA100" s="1424"/>
      <c r="DB100" s="1424"/>
      <c r="DC100" s="1424"/>
      <c r="DD100" s="1424"/>
      <c r="DE100" s="1424"/>
      <c r="DF100" s="1424"/>
      <c r="DG100" s="1424"/>
      <c r="DH100" s="632"/>
      <c r="DI100" s="632"/>
      <c r="DJ100" s="632"/>
      <c r="DK100" s="632"/>
      <c r="DL100" s="632"/>
      <c r="DM100" s="632"/>
      <c r="DN100" s="632"/>
      <c r="DO100" s="632"/>
      <c r="DP100" s="632"/>
      <c r="DQ100" s="632"/>
      <c r="DR100" s="632"/>
      <c r="DS100" s="287"/>
      <c r="DT100" s="287"/>
      <c r="DU100" s="287"/>
      <c r="DV100" s="287"/>
      <c r="DW100" s="287"/>
      <c r="DX100" s="287"/>
      <c r="DY100" s="287"/>
      <c r="DZ100" s="287"/>
      <c r="EA100" s="287"/>
      <c r="EB100" s="287"/>
    </row>
    <row r="101" spans="2:133" ht="13.5" customHeight="1">
      <c r="B101" s="1457"/>
      <c r="C101" s="1457"/>
      <c r="D101" s="1457"/>
      <c r="E101" s="1457"/>
      <c r="F101" s="1457"/>
      <c r="G101" s="1201" t="s">
        <v>967</v>
      </c>
      <c r="H101" s="1426"/>
      <c r="I101" s="1426"/>
      <c r="J101" s="1426"/>
      <c r="K101" s="1426"/>
      <c r="L101" s="1426"/>
      <c r="M101" s="1426"/>
      <c r="N101" s="1426"/>
      <c r="O101" s="1426"/>
      <c r="P101" s="1426"/>
      <c r="Q101" s="1426"/>
      <c r="R101" s="1426"/>
      <c r="S101" s="1426"/>
      <c r="T101" s="1426"/>
      <c r="U101" s="1426"/>
      <c r="V101" s="1426"/>
      <c r="W101" s="1426"/>
      <c r="X101" s="1426"/>
      <c r="Y101" s="1426"/>
      <c r="Z101" s="1426"/>
      <c r="AA101" s="1426"/>
      <c r="AB101" s="1426"/>
      <c r="AC101" s="1426"/>
      <c r="AD101" s="1426"/>
      <c r="AE101" s="1426"/>
      <c r="AF101" s="1426"/>
      <c r="AG101" s="1426"/>
      <c r="AH101" s="1426"/>
      <c r="AI101" s="1426"/>
      <c r="AJ101" s="1426"/>
      <c r="AK101" s="1426"/>
      <c r="AL101" s="1426"/>
      <c r="AM101" s="1426"/>
      <c r="AN101" s="1426"/>
      <c r="AO101" s="1426"/>
      <c r="AP101" s="1426"/>
      <c r="AQ101" s="1426"/>
      <c r="AR101" s="1426"/>
      <c r="AS101" s="1426"/>
      <c r="AT101" s="1426"/>
      <c r="AU101" s="1426"/>
      <c r="AV101" s="1426"/>
      <c r="AW101" s="1426"/>
      <c r="AX101" s="1426"/>
      <c r="AY101" s="1426"/>
      <c r="AZ101" s="1426"/>
      <c r="BA101" s="1426"/>
      <c r="BB101" s="1426"/>
      <c r="BC101" s="1426"/>
      <c r="BD101" s="1426"/>
      <c r="BE101" s="1426"/>
      <c r="BF101" s="1426"/>
      <c r="BG101" s="1426"/>
      <c r="BH101" s="1426"/>
      <c r="BI101" s="1425"/>
      <c r="BJ101" s="1424"/>
      <c r="BK101" s="1424"/>
      <c r="BL101" s="1424"/>
      <c r="BM101" s="1424"/>
      <c r="BN101" s="1424"/>
      <c r="BO101" s="1424"/>
      <c r="BP101" s="1424"/>
      <c r="BQ101" s="1424"/>
      <c r="BR101" s="1424"/>
      <c r="BS101" s="1424"/>
      <c r="BT101" s="1424"/>
      <c r="BU101" s="1424"/>
      <c r="BV101" s="1424"/>
      <c r="BW101" s="1424"/>
      <c r="BX101" s="1424"/>
      <c r="BY101" s="1424"/>
      <c r="BZ101" s="1424"/>
      <c r="CA101" s="1424"/>
      <c r="CB101" s="1424"/>
      <c r="CC101" s="1424"/>
      <c r="CD101" s="1424"/>
      <c r="CE101" s="1424"/>
      <c r="CF101" s="1424"/>
      <c r="CG101" s="1424"/>
      <c r="CH101" s="1424"/>
      <c r="CI101" s="1424"/>
      <c r="CJ101" s="1424"/>
      <c r="CK101" s="1424"/>
      <c r="CL101" s="1424"/>
      <c r="CM101" s="1424"/>
      <c r="CN101" s="1424"/>
      <c r="CO101" s="1424"/>
      <c r="CP101" s="1424"/>
      <c r="CQ101" s="1424"/>
      <c r="CR101" s="1424"/>
      <c r="CS101" s="1424"/>
      <c r="CT101" s="1424"/>
      <c r="CU101" s="1424"/>
      <c r="CV101" s="1424"/>
      <c r="CW101" s="1424"/>
      <c r="CX101" s="1424"/>
      <c r="CY101" s="1424"/>
      <c r="CZ101" s="1424"/>
      <c r="DA101" s="1424"/>
      <c r="DB101" s="1424"/>
      <c r="DC101" s="1424"/>
      <c r="DD101" s="1424"/>
      <c r="DE101" s="1424"/>
      <c r="DF101" s="1424"/>
      <c r="DG101" s="1424"/>
      <c r="DH101" s="632"/>
      <c r="DI101" s="632"/>
      <c r="DJ101" s="632"/>
      <c r="DK101" s="632"/>
      <c r="DL101" s="632"/>
      <c r="DM101" s="632"/>
      <c r="DN101" s="632"/>
      <c r="DO101" s="632"/>
      <c r="DP101" s="632"/>
      <c r="DQ101" s="632"/>
      <c r="DR101" s="632"/>
      <c r="DS101" s="287"/>
      <c r="DT101" s="287"/>
      <c r="DU101" s="287"/>
      <c r="DV101" s="287"/>
      <c r="DW101" s="287"/>
      <c r="DX101" s="287"/>
      <c r="DY101" s="287"/>
      <c r="DZ101" s="287"/>
      <c r="EA101" s="287"/>
      <c r="EB101" s="287"/>
    </row>
    <row r="102" spans="2:133" ht="13.5" customHeight="1" thickBot="1">
      <c r="B102" s="1457"/>
      <c r="C102" s="1457"/>
      <c r="D102" s="1457"/>
      <c r="E102" s="1457"/>
      <c r="F102" s="1457"/>
      <c r="G102" s="1426"/>
      <c r="H102" s="1426"/>
      <c r="I102" s="1426"/>
      <c r="J102" s="1426"/>
      <c r="K102" s="1426"/>
      <c r="L102" s="1426"/>
      <c r="M102" s="1426"/>
      <c r="N102" s="1426"/>
      <c r="O102" s="1426"/>
      <c r="P102" s="1426"/>
      <c r="Q102" s="1426"/>
      <c r="R102" s="1426"/>
      <c r="S102" s="1426"/>
      <c r="T102" s="1426"/>
      <c r="U102" s="1426"/>
      <c r="V102" s="1426"/>
      <c r="W102" s="1426"/>
      <c r="X102" s="1426"/>
      <c r="Y102" s="1426"/>
      <c r="Z102" s="1426"/>
      <c r="AA102" s="1426"/>
      <c r="AB102" s="1426"/>
      <c r="AC102" s="1426"/>
      <c r="AD102" s="1426"/>
      <c r="AE102" s="1426"/>
      <c r="AF102" s="1426"/>
      <c r="AG102" s="1426"/>
      <c r="AH102" s="1426"/>
      <c r="AI102" s="1426"/>
      <c r="AJ102" s="1426"/>
      <c r="AK102" s="1426"/>
      <c r="AL102" s="1426"/>
      <c r="AM102" s="1426"/>
      <c r="AN102" s="1426"/>
      <c r="AO102" s="1426"/>
      <c r="AP102" s="1426"/>
      <c r="AQ102" s="1426"/>
      <c r="AR102" s="1426"/>
      <c r="AS102" s="1426"/>
      <c r="AT102" s="1426"/>
      <c r="AU102" s="1426"/>
      <c r="AV102" s="1426"/>
      <c r="AW102" s="1426"/>
      <c r="AX102" s="1426"/>
      <c r="AY102" s="1426"/>
      <c r="AZ102" s="1426"/>
      <c r="BA102" s="1426"/>
      <c r="BB102" s="1426"/>
      <c r="BC102" s="1426"/>
      <c r="BD102" s="1426"/>
      <c r="BE102" s="1426"/>
      <c r="BF102" s="1426"/>
      <c r="BG102" s="1426"/>
      <c r="BH102" s="1426"/>
      <c r="BI102" s="1425"/>
      <c r="BJ102" s="1424"/>
      <c r="BK102" s="1424"/>
      <c r="BL102" s="1424"/>
      <c r="BM102" s="1424"/>
      <c r="BN102" s="1424"/>
      <c r="BO102" s="1424"/>
      <c r="BP102" s="1424"/>
      <c r="BQ102" s="1424"/>
      <c r="BR102" s="1424"/>
      <c r="BS102" s="1424"/>
      <c r="BT102" s="1424"/>
      <c r="BU102" s="1424"/>
      <c r="BV102" s="1424"/>
      <c r="BW102" s="1424"/>
      <c r="BX102" s="1424"/>
      <c r="BY102" s="1424"/>
      <c r="BZ102" s="1424"/>
      <c r="CA102" s="1424"/>
      <c r="CB102" s="1424"/>
      <c r="CC102" s="1424"/>
      <c r="CD102" s="1424"/>
      <c r="CE102" s="1424"/>
      <c r="CF102" s="1424"/>
      <c r="CG102" s="1424"/>
      <c r="CH102" s="1424"/>
      <c r="CI102" s="1424"/>
      <c r="CJ102" s="1424"/>
      <c r="CK102" s="1424"/>
      <c r="CL102" s="1424"/>
      <c r="CM102" s="1424"/>
      <c r="CN102" s="1424"/>
      <c r="CO102" s="1424"/>
      <c r="CP102" s="1424"/>
      <c r="CQ102" s="1424"/>
      <c r="CR102" s="1424"/>
      <c r="CS102" s="1424"/>
      <c r="CT102" s="1424"/>
      <c r="CU102" s="1424"/>
      <c r="CV102" s="1424"/>
      <c r="CW102" s="1424"/>
      <c r="CX102" s="1424"/>
      <c r="CY102" s="1424"/>
      <c r="CZ102" s="1424"/>
      <c r="DA102" s="1424"/>
      <c r="DB102" s="1424"/>
      <c r="DC102" s="1424"/>
      <c r="DD102" s="1424"/>
      <c r="DE102" s="1424"/>
      <c r="DF102" s="1424"/>
      <c r="DG102" s="1424"/>
      <c r="DH102" s="632"/>
      <c r="DI102" s="632"/>
      <c r="DJ102" s="632"/>
      <c r="DK102" s="632"/>
      <c r="DL102" s="632"/>
      <c r="DM102" s="632"/>
      <c r="DN102" s="632"/>
      <c r="DO102" s="632"/>
      <c r="DP102" s="632"/>
      <c r="DQ102" s="632"/>
      <c r="DR102" s="632"/>
      <c r="DS102" s="287"/>
      <c r="DT102" s="287"/>
      <c r="DU102" s="287"/>
      <c r="DV102" s="287"/>
      <c r="DW102" s="287"/>
      <c r="DX102" s="287"/>
      <c r="DY102" s="287"/>
      <c r="DZ102" s="287"/>
      <c r="EA102" s="287"/>
      <c r="EB102" s="287"/>
    </row>
    <row r="103" spans="2:133" ht="13.5" customHeight="1">
      <c r="B103" s="1457"/>
      <c r="C103" s="1457"/>
      <c r="D103" s="1457"/>
      <c r="E103" s="1457"/>
      <c r="F103" s="1457"/>
      <c r="G103" s="1426"/>
      <c r="H103" s="1426"/>
      <c r="I103" s="1426"/>
      <c r="J103" s="1426"/>
      <c r="K103" s="1426"/>
      <c r="L103" s="1426"/>
      <c r="M103" s="1426"/>
      <c r="N103" s="1426"/>
      <c r="O103" s="1426"/>
      <c r="P103" s="1426"/>
      <c r="Q103" s="1426"/>
      <c r="R103" s="1426"/>
      <c r="S103" s="1426"/>
      <c r="T103" s="1426"/>
      <c r="U103" s="1426"/>
      <c r="V103" s="1426"/>
      <c r="W103" s="1426"/>
      <c r="X103" s="1426"/>
      <c r="Y103" s="1426"/>
      <c r="Z103" s="1426"/>
      <c r="AA103" s="1426"/>
      <c r="AB103" s="1426"/>
      <c r="AC103" s="1426"/>
      <c r="AD103" s="1426"/>
      <c r="AE103" s="1426"/>
      <c r="AF103" s="1426"/>
      <c r="AG103" s="1426"/>
      <c r="AH103" s="1426"/>
      <c r="AI103" s="1426"/>
      <c r="AJ103" s="1426"/>
      <c r="AK103" s="1426"/>
      <c r="AL103" s="1426"/>
      <c r="AM103" s="1426"/>
      <c r="AN103" s="1426"/>
      <c r="AO103" s="1426"/>
      <c r="AP103" s="1426"/>
      <c r="AQ103" s="1426"/>
      <c r="AR103" s="1426"/>
      <c r="AS103" s="1426"/>
      <c r="AT103" s="1426"/>
      <c r="AU103" s="1426"/>
      <c r="AV103" s="1426"/>
      <c r="AW103" s="1426"/>
      <c r="AX103" s="1426"/>
      <c r="AY103" s="1426"/>
      <c r="AZ103" s="1426"/>
      <c r="BA103" s="1426"/>
      <c r="BB103" s="1426"/>
      <c r="BC103" s="1426"/>
      <c r="BD103" s="1426"/>
      <c r="BE103" s="1426"/>
      <c r="BF103" s="1426"/>
      <c r="BG103" s="1426"/>
      <c r="BH103" s="1426"/>
      <c r="BI103" s="818"/>
      <c r="BJ103" s="819"/>
      <c r="BK103" s="819"/>
      <c r="BL103" s="819"/>
      <c r="BM103" s="819"/>
      <c r="BN103" s="1427" t="s">
        <v>811</v>
      </c>
      <c r="BO103" s="1428"/>
      <c r="BP103" s="1428"/>
      <c r="BQ103" s="1428"/>
      <c r="BR103" s="1428"/>
      <c r="BS103" s="1428"/>
      <c r="BT103" s="1428"/>
      <c r="BU103" s="1428"/>
      <c r="BV103" s="1428"/>
      <c r="BW103" s="1428"/>
      <c r="BX103" s="1428"/>
      <c r="BY103" s="1428"/>
      <c r="BZ103" s="1428"/>
      <c r="CA103" s="1428"/>
      <c r="CB103" s="1428"/>
      <c r="CC103" s="1428"/>
      <c r="CD103" s="1429"/>
      <c r="CE103" s="833" t="s">
        <v>810</v>
      </c>
      <c r="CF103" s="833"/>
      <c r="CG103" s="833"/>
      <c r="CH103" s="833"/>
      <c r="CI103" s="833"/>
      <c r="CJ103" s="833"/>
      <c r="CK103" s="833"/>
      <c r="CL103" s="1436"/>
      <c r="CM103" s="1441">
        <f>ROUNDDOWN(BG64/1000,0)</f>
        <v>0</v>
      </c>
      <c r="CN103" s="1442"/>
      <c r="CO103" s="1442"/>
      <c r="CP103" s="1442"/>
      <c r="CQ103" s="1442"/>
      <c r="CR103" s="1442"/>
      <c r="CS103" s="1442"/>
      <c r="CT103" s="1442"/>
      <c r="CU103" s="1442"/>
      <c r="CV103" s="616"/>
      <c r="CW103" s="616"/>
      <c r="CX103" s="799"/>
      <c r="CY103" s="817"/>
      <c r="CZ103" s="817"/>
      <c r="DA103" s="817"/>
      <c r="DB103" s="817"/>
      <c r="DC103" s="817"/>
      <c r="DD103" s="817"/>
      <c r="DE103" s="820"/>
      <c r="DF103" s="820"/>
      <c r="DG103" s="820"/>
      <c r="DH103" s="632"/>
      <c r="DI103" s="632"/>
      <c r="DJ103" s="632"/>
      <c r="DK103" s="632"/>
      <c r="DL103" s="632"/>
      <c r="DM103" s="632"/>
      <c r="DN103" s="632"/>
      <c r="DO103" s="632"/>
      <c r="DP103" s="632"/>
      <c r="DQ103" s="632"/>
      <c r="DR103" s="632"/>
      <c r="DS103" s="287"/>
      <c r="DT103" s="287"/>
      <c r="DU103" s="287"/>
      <c r="DV103" s="287"/>
      <c r="DW103" s="287"/>
      <c r="DX103" s="287"/>
      <c r="DY103" s="287"/>
      <c r="DZ103" s="287"/>
      <c r="EA103" s="287"/>
      <c r="EB103" s="287"/>
    </row>
    <row r="104" spans="2:133" ht="13.5" customHeight="1">
      <c r="B104" s="1457"/>
      <c r="C104" s="1457"/>
      <c r="D104" s="1457"/>
      <c r="E104" s="1457"/>
      <c r="F104" s="1457"/>
      <c r="G104" s="1426"/>
      <c r="H104" s="1426"/>
      <c r="I104" s="1426"/>
      <c r="J104" s="1426"/>
      <c r="K104" s="1426"/>
      <c r="L104" s="1426"/>
      <c r="M104" s="1426"/>
      <c r="N104" s="1426"/>
      <c r="O104" s="1426"/>
      <c r="P104" s="1426"/>
      <c r="Q104" s="1426"/>
      <c r="R104" s="1426"/>
      <c r="S104" s="1426"/>
      <c r="T104" s="1426"/>
      <c r="U104" s="1426"/>
      <c r="V104" s="1426"/>
      <c r="W104" s="1426"/>
      <c r="X104" s="1426"/>
      <c r="Y104" s="1426"/>
      <c r="Z104" s="1426"/>
      <c r="AA104" s="1426"/>
      <c r="AB104" s="1426"/>
      <c r="AC104" s="1426"/>
      <c r="AD104" s="1426"/>
      <c r="AE104" s="1426"/>
      <c r="AF104" s="1426"/>
      <c r="AG104" s="1426"/>
      <c r="AH104" s="1426"/>
      <c r="AI104" s="1426"/>
      <c r="AJ104" s="1426"/>
      <c r="AK104" s="1426"/>
      <c r="AL104" s="1426"/>
      <c r="AM104" s="1426"/>
      <c r="AN104" s="1426"/>
      <c r="AO104" s="1426"/>
      <c r="AP104" s="1426"/>
      <c r="AQ104" s="1426"/>
      <c r="AR104" s="1426"/>
      <c r="AS104" s="1426"/>
      <c r="AT104" s="1426"/>
      <c r="AU104" s="1426"/>
      <c r="AV104" s="1426"/>
      <c r="AW104" s="1426"/>
      <c r="AX104" s="1426"/>
      <c r="AY104" s="1426"/>
      <c r="AZ104" s="1426"/>
      <c r="BA104" s="1426"/>
      <c r="BB104" s="1426"/>
      <c r="BC104" s="1426"/>
      <c r="BD104" s="1426"/>
      <c r="BE104" s="1426"/>
      <c r="BF104" s="1426"/>
      <c r="BG104" s="1426"/>
      <c r="BH104" s="1426"/>
      <c r="BI104" s="818"/>
      <c r="BJ104" s="819"/>
      <c r="BK104" s="819"/>
      <c r="BL104" s="819"/>
      <c r="BM104" s="819"/>
      <c r="BN104" s="1430"/>
      <c r="BO104" s="1431"/>
      <c r="BP104" s="1431"/>
      <c r="BQ104" s="1431"/>
      <c r="BR104" s="1431"/>
      <c r="BS104" s="1431"/>
      <c r="BT104" s="1431"/>
      <c r="BU104" s="1431"/>
      <c r="BV104" s="1431"/>
      <c r="BW104" s="1431"/>
      <c r="BX104" s="1431"/>
      <c r="BY104" s="1431"/>
      <c r="BZ104" s="1431"/>
      <c r="CA104" s="1431"/>
      <c r="CB104" s="1431"/>
      <c r="CC104" s="1431"/>
      <c r="CD104" s="1432"/>
      <c r="CE104" s="1437"/>
      <c r="CF104" s="1437"/>
      <c r="CG104" s="1437"/>
      <c r="CH104" s="1437"/>
      <c r="CI104" s="1437"/>
      <c r="CJ104" s="1437"/>
      <c r="CK104" s="1437"/>
      <c r="CL104" s="1438"/>
      <c r="CM104" s="1443"/>
      <c r="CN104" s="1444"/>
      <c r="CO104" s="1444"/>
      <c r="CP104" s="1444"/>
      <c r="CQ104" s="1444"/>
      <c r="CR104" s="1444"/>
      <c r="CS104" s="1444"/>
      <c r="CT104" s="1444"/>
      <c r="CU104" s="1444"/>
      <c r="CV104" s="1445" t="s">
        <v>22</v>
      </c>
      <c r="CW104" s="1445"/>
      <c r="CX104" s="1446"/>
      <c r="CY104" s="817"/>
      <c r="CZ104" s="817"/>
      <c r="DA104" s="817"/>
      <c r="DB104" s="817"/>
      <c r="DC104" s="817"/>
      <c r="DD104" s="817"/>
      <c r="DE104" s="820"/>
      <c r="DF104" s="820"/>
      <c r="DG104" s="820"/>
      <c r="DH104" s="633"/>
      <c r="DI104" s="633"/>
      <c r="DJ104" s="633"/>
      <c r="DK104" s="633"/>
      <c r="DL104" s="633"/>
      <c r="DM104" s="633"/>
      <c r="DN104" s="633"/>
      <c r="DO104" s="633"/>
      <c r="DP104" s="633"/>
      <c r="DQ104" s="633"/>
      <c r="DR104" s="633"/>
      <c r="DS104" s="287"/>
      <c r="DT104" s="287"/>
      <c r="DU104" s="287"/>
      <c r="DV104" s="287"/>
      <c r="DW104" s="287"/>
      <c r="DX104" s="287"/>
      <c r="DY104" s="287"/>
      <c r="DZ104" s="287"/>
      <c r="EA104" s="287"/>
      <c r="EB104" s="287"/>
    </row>
    <row r="105" spans="2:133" ht="13.5" customHeight="1">
      <c r="B105" s="1457"/>
      <c r="C105" s="1457"/>
      <c r="D105" s="1457"/>
      <c r="E105" s="1457"/>
      <c r="F105" s="1457"/>
      <c r="G105" s="1426"/>
      <c r="H105" s="1426"/>
      <c r="I105" s="1426"/>
      <c r="J105" s="1426"/>
      <c r="K105" s="1426"/>
      <c r="L105" s="1426"/>
      <c r="M105" s="1426"/>
      <c r="N105" s="1426"/>
      <c r="O105" s="1426"/>
      <c r="P105" s="1426"/>
      <c r="Q105" s="1426"/>
      <c r="R105" s="1426"/>
      <c r="S105" s="1426"/>
      <c r="T105" s="1426"/>
      <c r="U105" s="1426"/>
      <c r="V105" s="1426"/>
      <c r="W105" s="1426"/>
      <c r="X105" s="1426"/>
      <c r="Y105" s="1426"/>
      <c r="Z105" s="1426"/>
      <c r="AA105" s="1426"/>
      <c r="AB105" s="1426"/>
      <c r="AC105" s="1426"/>
      <c r="AD105" s="1426"/>
      <c r="AE105" s="1426"/>
      <c r="AF105" s="1426"/>
      <c r="AG105" s="1426"/>
      <c r="AH105" s="1426"/>
      <c r="AI105" s="1426"/>
      <c r="AJ105" s="1426"/>
      <c r="AK105" s="1426"/>
      <c r="AL105" s="1426"/>
      <c r="AM105" s="1426"/>
      <c r="AN105" s="1426"/>
      <c r="AO105" s="1426"/>
      <c r="AP105" s="1426"/>
      <c r="AQ105" s="1426"/>
      <c r="AR105" s="1426"/>
      <c r="AS105" s="1426"/>
      <c r="AT105" s="1426"/>
      <c r="AU105" s="1426"/>
      <c r="AV105" s="1426"/>
      <c r="AW105" s="1426"/>
      <c r="AX105" s="1426"/>
      <c r="AY105" s="1426"/>
      <c r="AZ105" s="1426"/>
      <c r="BA105" s="1426"/>
      <c r="BB105" s="1426"/>
      <c r="BC105" s="1426"/>
      <c r="BD105" s="1426"/>
      <c r="BE105" s="1426"/>
      <c r="BF105" s="1426"/>
      <c r="BG105" s="1426"/>
      <c r="BH105" s="1426"/>
      <c r="BI105" s="818"/>
      <c r="BJ105" s="819"/>
      <c r="BK105" s="819"/>
      <c r="BL105" s="819"/>
      <c r="BM105" s="819"/>
      <c r="BN105" s="1430"/>
      <c r="BO105" s="1431"/>
      <c r="BP105" s="1431"/>
      <c r="BQ105" s="1431"/>
      <c r="BR105" s="1431"/>
      <c r="BS105" s="1431"/>
      <c r="BT105" s="1431"/>
      <c r="BU105" s="1431"/>
      <c r="BV105" s="1431"/>
      <c r="BW105" s="1431"/>
      <c r="BX105" s="1431"/>
      <c r="BY105" s="1431"/>
      <c r="BZ105" s="1431"/>
      <c r="CA105" s="1431"/>
      <c r="CB105" s="1431"/>
      <c r="CC105" s="1431"/>
      <c r="CD105" s="1432"/>
      <c r="CE105" s="1437"/>
      <c r="CF105" s="1437"/>
      <c r="CG105" s="1437"/>
      <c r="CH105" s="1437"/>
      <c r="CI105" s="1437"/>
      <c r="CJ105" s="1437"/>
      <c r="CK105" s="1437"/>
      <c r="CL105" s="1438"/>
      <c r="CM105" s="1443"/>
      <c r="CN105" s="1444"/>
      <c r="CO105" s="1444"/>
      <c r="CP105" s="1444"/>
      <c r="CQ105" s="1444"/>
      <c r="CR105" s="1444"/>
      <c r="CS105" s="1444"/>
      <c r="CT105" s="1444"/>
      <c r="CU105" s="1444"/>
      <c r="CV105" s="1445"/>
      <c r="CW105" s="1445"/>
      <c r="CX105" s="1446"/>
      <c r="CY105" s="613"/>
      <c r="CZ105" s="613"/>
      <c r="DA105" s="613"/>
      <c r="DB105" s="613"/>
      <c r="DC105" s="613"/>
      <c r="DD105" s="613"/>
      <c r="DE105" s="613"/>
      <c r="DF105" s="612"/>
      <c r="DG105" s="612"/>
      <c r="DH105" s="634"/>
      <c r="DI105" s="634"/>
      <c r="DJ105" s="634"/>
      <c r="DK105" s="634"/>
      <c r="DL105" s="634"/>
      <c r="DM105" s="634"/>
      <c r="DN105" s="632"/>
      <c r="DO105" s="632"/>
      <c r="DP105" s="632"/>
      <c r="DQ105" s="633"/>
      <c r="DR105" s="633"/>
      <c r="DS105" s="287"/>
      <c r="DT105" s="287"/>
      <c r="DU105" s="287"/>
      <c r="DV105" s="287"/>
      <c r="DW105" s="287"/>
      <c r="DX105" s="287"/>
      <c r="DY105" s="287"/>
      <c r="DZ105" s="287"/>
      <c r="EA105" s="287"/>
      <c r="EB105" s="287"/>
    </row>
    <row r="106" spans="2:133" ht="13.5" customHeight="1" thickBot="1">
      <c r="B106" s="611"/>
      <c r="C106" s="611"/>
      <c r="D106" s="611"/>
      <c r="E106" s="611"/>
      <c r="F106" s="611"/>
      <c r="G106" s="1426"/>
      <c r="H106" s="1426"/>
      <c r="I106" s="1426"/>
      <c r="J106" s="1426"/>
      <c r="K106" s="1426"/>
      <c r="L106" s="1426"/>
      <c r="M106" s="1426"/>
      <c r="N106" s="1426"/>
      <c r="O106" s="1426"/>
      <c r="P106" s="1426"/>
      <c r="Q106" s="1426"/>
      <c r="R106" s="1426"/>
      <c r="S106" s="1426"/>
      <c r="T106" s="1426"/>
      <c r="U106" s="1426"/>
      <c r="V106" s="1426"/>
      <c r="W106" s="1426"/>
      <c r="X106" s="1426"/>
      <c r="Y106" s="1426"/>
      <c r="Z106" s="1426"/>
      <c r="AA106" s="1426"/>
      <c r="AB106" s="1426"/>
      <c r="AC106" s="1426"/>
      <c r="AD106" s="1426"/>
      <c r="AE106" s="1426"/>
      <c r="AF106" s="1426"/>
      <c r="AG106" s="1426"/>
      <c r="AH106" s="1426"/>
      <c r="AI106" s="1426"/>
      <c r="AJ106" s="1426"/>
      <c r="AK106" s="1426"/>
      <c r="AL106" s="1426"/>
      <c r="AM106" s="1426"/>
      <c r="AN106" s="1426"/>
      <c r="AO106" s="1426"/>
      <c r="AP106" s="1426"/>
      <c r="AQ106" s="1426"/>
      <c r="AR106" s="1426"/>
      <c r="AS106" s="1426"/>
      <c r="AT106" s="1426"/>
      <c r="AU106" s="1426"/>
      <c r="AV106" s="1426"/>
      <c r="AW106" s="1426"/>
      <c r="AX106" s="1426"/>
      <c r="AY106" s="1426"/>
      <c r="AZ106" s="1426"/>
      <c r="BA106" s="1426"/>
      <c r="BB106" s="1426"/>
      <c r="BC106" s="1426"/>
      <c r="BD106" s="1426"/>
      <c r="BE106" s="1426"/>
      <c r="BF106" s="1426"/>
      <c r="BG106" s="1426"/>
      <c r="BH106" s="1426"/>
      <c r="BI106" s="818"/>
      <c r="BJ106" s="819"/>
      <c r="BK106" s="819"/>
      <c r="BL106" s="819"/>
      <c r="BM106" s="819"/>
      <c r="BN106" s="1433"/>
      <c r="BO106" s="1434"/>
      <c r="BP106" s="1434"/>
      <c r="BQ106" s="1434"/>
      <c r="BR106" s="1434"/>
      <c r="BS106" s="1434"/>
      <c r="BT106" s="1434"/>
      <c r="BU106" s="1434"/>
      <c r="BV106" s="1434"/>
      <c r="BW106" s="1434"/>
      <c r="BX106" s="1434"/>
      <c r="BY106" s="1434"/>
      <c r="BZ106" s="1434"/>
      <c r="CA106" s="1434"/>
      <c r="CB106" s="1434"/>
      <c r="CC106" s="1434"/>
      <c r="CD106" s="1435"/>
      <c r="CE106" s="1439"/>
      <c r="CF106" s="1439"/>
      <c r="CG106" s="1439"/>
      <c r="CH106" s="1439"/>
      <c r="CI106" s="1439"/>
      <c r="CJ106" s="1439"/>
      <c r="CK106" s="1439"/>
      <c r="CL106" s="1440"/>
      <c r="CM106" s="1447" t="s">
        <v>327</v>
      </c>
      <c r="CN106" s="1448"/>
      <c r="CO106" s="1448"/>
      <c r="CP106" s="1448"/>
      <c r="CQ106" s="1448"/>
      <c r="CR106" s="1448"/>
      <c r="CS106" s="1448"/>
      <c r="CT106" s="1448"/>
      <c r="CU106" s="1448"/>
      <c r="CV106" s="1448"/>
      <c r="CW106" s="800"/>
      <c r="CX106" s="801"/>
      <c r="CY106" s="798"/>
      <c r="CZ106" s="798"/>
      <c r="DA106" s="798"/>
      <c r="DB106" s="798"/>
      <c r="DC106" s="798"/>
      <c r="DD106" s="611"/>
      <c r="DE106" s="611"/>
      <c r="DF106" s="635"/>
      <c r="DG106" s="635"/>
      <c r="DH106" s="633"/>
      <c r="DI106" s="633"/>
      <c r="DJ106" s="633"/>
      <c r="DK106" s="633"/>
      <c r="DL106" s="633"/>
      <c r="DM106" s="633"/>
      <c r="DN106" s="633"/>
      <c r="DO106" s="633"/>
      <c r="DP106" s="633"/>
      <c r="DQ106" s="633"/>
      <c r="DR106" s="636"/>
      <c r="DS106" s="636"/>
      <c r="DT106" s="287"/>
      <c r="DU106" s="287"/>
      <c r="DV106" s="287"/>
      <c r="DW106" s="287"/>
      <c r="DX106" s="287"/>
      <c r="DY106" s="287"/>
      <c r="DZ106" s="287"/>
      <c r="EA106" s="287"/>
      <c r="EB106" s="287"/>
      <c r="EC106" s="287"/>
    </row>
    <row r="107" spans="2:133" ht="12.75" customHeight="1">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637"/>
      <c r="AB107" s="637"/>
      <c r="AC107" s="637"/>
      <c r="AD107" s="637"/>
      <c r="AE107" s="637"/>
      <c r="AF107" s="637"/>
      <c r="AG107" s="638"/>
      <c r="AH107" s="638"/>
      <c r="AI107" s="638"/>
      <c r="AJ107" s="638"/>
      <c r="AK107" s="639"/>
      <c r="AL107" s="639"/>
      <c r="AM107" s="640"/>
      <c r="AN107" s="640"/>
      <c r="AO107" s="640"/>
      <c r="AP107" s="640"/>
      <c r="AQ107" s="640"/>
      <c r="AR107" s="640"/>
      <c r="AS107" s="622"/>
      <c r="BD107" s="287"/>
      <c r="BE107" s="287"/>
      <c r="BF107" s="287"/>
      <c r="BG107" s="287"/>
      <c r="BH107" s="287"/>
      <c r="BI107" s="287"/>
      <c r="BJ107" s="287"/>
      <c r="DD107" s="287"/>
      <c r="DE107" s="287"/>
      <c r="DF107" s="633"/>
      <c r="DG107" s="633"/>
      <c r="DH107" s="633"/>
      <c r="DI107" s="633"/>
      <c r="DJ107" s="633"/>
      <c r="DK107" s="633"/>
      <c r="DL107" s="633"/>
      <c r="DM107" s="633"/>
      <c r="DN107" s="633"/>
      <c r="DO107" s="633"/>
      <c r="DP107" s="633"/>
      <c r="DQ107" s="633"/>
      <c r="DR107" s="638"/>
      <c r="DS107" s="638"/>
      <c r="DT107" s="287"/>
      <c r="DU107" s="287"/>
      <c r="DV107" s="287"/>
      <c r="DW107" s="287"/>
      <c r="DX107" s="287"/>
      <c r="DY107" s="287"/>
      <c r="DZ107" s="287"/>
      <c r="EA107" s="287"/>
      <c r="EB107" s="287"/>
      <c r="EC107" s="287"/>
    </row>
    <row r="108" spans="2:133" ht="12.75" customHeight="1">
      <c r="B108" s="287"/>
      <c r="C108" s="287"/>
      <c r="D108" s="287"/>
      <c r="E108" s="287"/>
      <c r="F108" s="287"/>
      <c r="BI108" s="287"/>
      <c r="BJ108" s="287"/>
      <c r="DD108" s="287"/>
      <c r="DE108" s="287"/>
      <c r="DF108" s="633"/>
      <c r="DG108" s="633"/>
      <c r="DH108" s="633"/>
      <c r="DI108" s="633"/>
      <c r="DJ108" s="633"/>
      <c r="DK108" s="633"/>
      <c r="DL108" s="633"/>
      <c r="DM108" s="633"/>
      <c r="DN108" s="633"/>
      <c r="DO108" s="633"/>
      <c r="DP108" s="633"/>
      <c r="DQ108" s="633"/>
      <c r="DR108" s="633"/>
      <c r="DS108" s="633"/>
      <c r="DT108" s="287"/>
      <c r="DU108" s="287"/>
      <c r="DV108" s="287"/>
      <c r="DW108" s="287"/>
      <c r="DX108" s="287"/>
      <c r="DY108" s="287"/>
      <c r="DZ108" s="287"/>
      <c r="EA108" s="287"/>
      <c r="EB108" s="287"/>
      <c r="EC108" s="287"/>
    </row>
    <row r="109" spans="2:133" ht="12.75" customHeight="1">
      <c r="B109" s="287"/>
      <c r="C109" s="287"/>
      <c r="D109" s="287"/>
      <c r="E109" s="287"/>
      <c r="F109" s="287"/>
      <c r="DD109" s="287"/>
      <c r="DE109" s="287"/>
      <c r="DF109" s="633"/>
      <c r="DG109" s="633"/>
      <c r="DH109" s="633"/>
      <c r="DI109" s="633"/>
      <c r="DJ109" s="633"/>
      <c r="DK109" s="633"/>
      <c r="DL109" s="633"/>
      <c r="DM109" s="633"/>
      <c r="DN109" s="633"/>
      <c r="DO109" s="633"/>
      <c r="DP109" s="633"/>
      <c r="DQ109" s="633"/>
      <c r="DR109" s="633"/>
      <c r="DS109" s="633"/>
      <c r="DT109" s="287"/>
      <c r="DU109" s="287"/>
      <c r="DV109" s="287"/>
      <c r="DW109" s="287"/>
      <c r="DX109" s="287"/>
      <c r="DY109" s="287"/>
      <c r="DZ109" s="287"/>
      <c r="EA109" s="287"/>
      <c r="EB109" s="287"/>
      <c r="EC109" s="287"/>
    </row>
    <row r="110" spans="2:133" ht="12.75" customHeight="1">
      <c r="B110" s="287"/>
      <c r="C110" s="287"/>
      <c r="D110" s="287"/>
      <c r="E110" s="287"/>
      <c r="F110" s="287"/>
      <c r="DF110" s="633"/>
      <c r="DG110" s="633"/>
      <c r="DH110" s="633"/>
      <c r="DI110" s="633"/>
      <c r="DJ110" s="633"/>
      <c r="DK110" s="633"/>
      <c r="DL110" s="633"/>
      <c r="DM110" s="633"/>
      <c r="DN110" s="633"/>
      <c r="DO110" s="633"/>
      <c r="DP110" s="633"/>
      <c r="DQ110" s="633"/>
      <c r="DR110" s="633"/>
      <c r="DS110" s="633"/>
      <c r="DT110" s="287"/>
      <c r="DU110" s="287"/>
      <c r="DV110" s="287"/>
      <c r="DW110" s="287"/>
      <c r="DX110" s="287"/>
      <c r="DY110" s="287"/>
      <c r="DZ110" s="287"/>
      <c r="EA110" s="287"/>
      <c r="EB110" s="287"/>
      <c r="EC110" s="287"/>
    </row>
    <row r="111" spans="2:133" ht="12.75" hidden="1" customHeight="1">
      <c r="B111" s="287"/>
      <c r="C111" s="287"/>
      <c r="D111" s="287"/>
      <c r="E111" s="287"/>
      <c r="F111" s="287"/>
      <c r="DF111" s="287"/>
      <c r="DG111" s="287"/>
      <c r="DH111" s="633"/>
      <c r="DI111" s="633"/>
      <c r="DJ111" s="633"/>
      <c r="DK111" s="633"/>
      <c r="DL111" s="633"/>
      <c r="DM111" s="633"/>
      <c r="DN111" s="633"/>
      <c r="DO111" s="633"/>
      <c r="DP111" s="633"/>
      <c r="DQ111" s="633"/>
      <c r="DR111" s="633"/>
      <c r="DS111" s="633"/>
      <c r="DT111" s="287"/>
      <c r="DU111" s="287"/>
      <c r="DV111" s="287"/>
      <c r="DW111" s="287"/>
      <c r="DX111" s="287"/>
      <c r="DY111" s="287"/>
      <c r="DZ111" s="287"/>
      <c r="EA111" s="287"/>
      <c r="EB111" s="287"/>
      <c r="EC111" s="287"/>
    </row>
    <row r="112" spans="2:133" ht="12.75" hidden="1" customHeight="1">
      <c r="B112" s="287"/>
      <c r="C112" s="287"/>
      <c r="D112" s="287"/>
      <c r="E112" s="287"/>
      <c r="F112" s="287"/>
      <c r="DF112" s="287"/>
      <c r="DG112" s="287"/>
      <c r="DH112" s="633"/>
      <c r="DI112" s="633"/>
      <c r="DJ112" s="633"/>
      <c r="DK112" s="633"/>
      <c r="DL112" s="633"/>
      <c r="DM112" s="633"/>
      <c r="DN112" s="633"/>
      <c r="DO112" s="633"/>
      <c r="DP112" s="633"/>
      <c r="DQ112" s="633"/>
      <c r="DR112" s="633"/>
      <c r="DS112" s="633"/>
      <c r="DT112" s="287"/>
      <c r="DU112" s="287"/>
      <c r="DV112" s="287"/>
      <c r="DW112" s="287"/>
      <c r="DX112" s="287"/>
      <c r="DY112" s="287"/>
      <c r="DZ112" s="287"/>
      <c r="EA112" s="287"/>
      <c r="EB112" s="287"/>
      <c r="EC112" s="287"/>
    </row>
    <row r="113" spans="2:133" ht="12.75" hidden="1" customHeight="1">
      <c r="B113" s="287"/>
      <c r="C113" s="287"/>
      <c r="D113" s="287"/>
      <c r="E113" s="287"/>
      <c r="F113" s="287"/>
      <c r="DF113" s="287"/>
      <c r="DG113" s="287"/>
      <c r="DH113" s="633"/>
      <c r="DI113" s="633"/>
      <c r="DJ113" s="633"/>
      <c r="DK113" s="633"/>
      <c r="DL113" s="633"/>
      <c r="DM113" s="633"/>
      <c r="DN113" s="633"/>
      <c r="DO113" s="633"/>
      <c r="DP113" s="633"/>
      <c r="DQ113" s="633"/>
      <c r="DR113" s="633"/>
      <c r="DS113" s="633"/>
      <c r="DT113" s="287"/>
      <c r="DU113" s="287"/>
      <c r="DV113" s="287"/>
      <c r="DW113" s="287"/>
      <c r="DX113" s="287"/>
      <c r="DY113" s="287"/>
      <c r="DZ113" s="287"/>
      <c r="EA113" s="287"/>
      <c r="EB113" s="287"/>
      <c r="EC113" s="287"/>
    </row>
    <row r="114" spans="2:133" ht="12.75" hidden="1" customHeight="1">
      <c r="DF114" s="287"/>
      <c r="DG114" s="287"/>
      <c r="DH114" s="633"/>
      <c r="DI114" s="633"/>
      <c r="DJ114" s="633"/>
      <c r="DK114" s="633"/>
      <c r="DL114" s="633"/>
      <c r="DM114" s="633"/>
      <c r="DN114" s="633"/>
      <c r="DO114" s="633"/>
      <c r="DP114" s="633"/>
      <c r="DQ114" s="633"/>
      <c r="DR114" s="633"/>
      <c r="DS114" s="633"/>
      <c r="DT114" s="287"/>
      <c r="DU114" s="287"/>
      <c r="DV114" s="287"/>
      <c r="DW114" s="287"/>
      <c r="DX114" s="287"/>
      <c r="DY114" s="287"/>
      <c r="DZ114" s="287"/>
      <c r="EA114" s="287"/>
      <c r="EB114" s="287"/>
      <c r="EC114" s="287"/>
    </row>
    <row r="115" spans="2:133" ht="12.75" hidden="1" customHeight="1">
      <c r="AA115" s="641"/>
      <c r="AB115" s="641"/>
      <c r="AC115" s="642"/>
      <c r="AD115" s="643"/>
      <c r="AE115" s="641"/>
      <c r="AF115" s="642"/>
      <c r="AG115" s="644"/>
      <c r="BF115" s="607"/>
      <c r="BG115" s="607"/>
      <c r="BH115" s="607"/>
      <c r="BI115" s="607"/>
      <c r="BJ115" s="607"/>
      <c r="DF115" s="287"/>
      <c r="DG115" s="287"/>
      <c r="DH115" s="633"/>
      <c r="DI115" s="633"/>
      <c r="DJ115" s="633"/>
      <c r="DK115" s="633"/>
      <c r="DL115" s="633"/>
      <c r="DM115" s="633"/>
      <c r="DN115" s="633"/>
      <c r="DO115" s="633"/>
      <c r="DP115" s="633"/>
      <c r="DQ115" s="633"/>
      <c r="DR115" s="633"/>
      <c r="DS115" s="633"/>
      <c r="DT115" s="287"/>
      <c r="DU115" s="287"/>
      <c r="DV115" s="287"/>
      <c r="DW115" s="287"/>
      <c r="DX115" s="287"/>
      <c r="DY115" s="287"/>
      <c r="DZ115" s="287"/>
      <c r="EA115" s="287"/>
      <c r="EB115" s="287"/>
      <c r="EC115" s="287"/>
    </row>
    <row r="116" spans="2:133" ht="12.75" hidden="1" customHeight="1">
      <c r="AA116" s="641"/>
      <c r="AB116" s="641"/>
      <c r="AC116" s="644"/>
      <c r="AD116" s="644"/>
      <c r="AE116" s="644"/>
      <c r="AF116" s="644"/>
      <c r="AG116" s="643"/>
      <c r="BF116" s="607"/>
      <c r="BG116" s="607"/>
      <c r="BH116" s="607"/>
      <c r="BI116" s="607"/>
      <c r="BJ116" s="607"/>
      <c r="DF116" s="287"/>
      <c r="DG116" s="287"/>
      <c r="DH116" s="630"/>
      <c r="DI116" s="630"/>
      <c r="DJ116" s="630"/>
      <c r="DK116" s="630"/>
      <c r="DL116" s="630"/>
      <c r="DM116" s="638"/>
      <c r="DN116" s="638"/>
      <c r="DO116" s="638"/>
      <c r="DP116" s="638"/>
      <c r="DQ116" s="638"/>
      <c r="DR116" s="638"/>
      <c r="DS116" s="638"/>
      <c r="DT116" s="287"/>
      <c r="DU116" s="287"/>
      <c r="DV116" s="287"/>
      <c r="DW116" s="287"/>
      <c r="DX116" s="287"/>
      <c r="DY116" s="287"/>
      <c r="DZ116" s="287"/>
      <c r="EA116" s="287"/>
      <c r="EB116" s="287"/>
      <c r="EC116" s="287"/>
    </row>
    <row r="117" spans="2:133" ht="12.75" hidden="1" customHeight="1">
      <c r="AA117" s="641"/>
      <c r="AB117" s="641"/>
      <c r="AC117" s="645"/>
      <c r="AD117" s="646"/>
      <c r="AE117" s="646"/>
      <c r="AF117" s="646"/>
      <c r="AG117" s="643"/>
      <c r="BF117" s="607"/>
      <c r="BG117" s="607"/>
      <c r="BH117" s="607"/>
      <c r="BI117" s="607"/>
      <c r="BJ117" s="607"/>
      <c r="BK117" s="607"/>
      <c r="BL117" s="607"/>
      <c r="BM117" s="607"/>
      <c r="BN117" s="607"/>
      <c r="DF117" s="287"/>
      <c r="DG117" s="287"/>
      <c r="DH117" s="633"/>
      <c r="DI117" s="633"/>
      <c r="DJ117" s="633"/>
      <c r="DK117" s="633"/>
      <c r="DL117" s="633"/>
      <c r="DM117" s="633"/>
      <c r="DN117" s="633"/>
      <c r="DO117" s="633"/>
      <c r="DP117" s="633"/>
      <c r="DQ117" s="633"/>
      <c r="DR117" s="633"/>
      <c r="DS117" s="633"/>
      <c r="DT117" s="287"/>
      <c r="DU117" s="287"/>
      <c r="DV117" s="287"/>
      <c r="DW117" s="287"/>
      <c r="DX117" s="287"/>
      <c r="DY117" s="287"/>
      <c r="DZ117" s="287"/>
      <c r="EA117" s="287"/>
      <c r="EB117" s="287"/>
      <c r="EC117" s="287"/>
    </row>
    <row r="118" spans="2:133" ht="12.75" hidden="1" customHeight="1">
      <c r="AA118" s="641"/>
      <c r="AB118" s="641"/>
      <c r="AC118" s="646"/>
      <c r="AD118" s="646"/>
      <c r="AE118" s="646"/>
      <c r="AF118" s="646"/>
      <c r="AG118" s="644"/>
      <c r="AH118" s="629"/>
      <c r="AI118" s="629"/>
      <c r="AJ118" s="629"/>
      <c r="AK118" s="629"/>
      <c r="AL118" s="629"/>
      <c r="AM118" s="629"/>
      <c r="AN118" s="629"/>
      <c r="AO118" s="629"/>
      <c r="AP118" s="629"/>
      <c r="AQ118" s="629"/>
      <c r="AR118" s="629"/>
      <c r="AS118" s="629"/>
      <c r="AT118" s="629"/>
      <c r="AU118" s="629"/>
      <c r="AV118" s="629"/>
      <c r="AW118" s="629"/>
      <c r="AX118" s="629"/>
      <c r="BF118" s="607"/>
      <c r="BG118" s="607"/>
      <c r="BH118" s="607"/>
      <c r="BI118" s="607"/>
      <c r="BJ118" s="607"/>
      <c r="BK118" s="607"/>
      <c r="BL118" s="607"/>
      <c r="BM118" s="607"/>
      <c r="BN118" s="607"/>
      <c r="DF118" s="287"/>
      <c r="DG118" s="287"/>
      <c r="DH118" s="633"/>
      <c r="DI118" s="633"/>
      <c r="DJ118" s="633"/>
      <c r="DK118" s="633"/>
      <c r="DL118" s="633"/>
      <c r="DM118" s="633"/>
      <c r="DN118" s="633"/>
      <c r="DO118" s="633"/>
      <c r="DP118" s="633"/>
      <c r="DQ118" s="633"/>
      <c r="DR118" s="633"/>
      <c r="DS118" s="633"/>
      <c r="DT118" s="287"/>
      <c r="DU118" s="287"/>
      <c r="DV118" s="287"/>
      <c r="DW118" s="287"/>
      <c r="DX118" s="287"/>
      <c r="DY118" s="287"/>
      <c r="DZ118" s="287"/>
      <c r="EA118" s="287"/>
      <c r="EB118" s="287"/>
      <c r="EC118" s="287"/>
    </row>
    <row r="119" spans="2:133" ht="8.25" hidden="1" customHeight="1">
      <c r="AA119" s="641"/>
      <c r="AB119" s="641"/>
      <c r="AC119" s="646"/>
      <c r="AD119" s="646"/>
      <c r="AE119" s="646"/>
      <c r="AF119" s="646"/>
      <c r="AG119" s="646"/>
      <c r="AH119" s="629"/>
      <c r="AI119" s="629"/>
      <c r="AJ119" s="629"/>
      <c r="AK119" s="629"/>
      <c r="AL119" s="629"/>
      <c r="AM119" s="629"/>
      <c r="AN119" s="629"/>
      <c r="AO119" s="629"/>
      <c r="AP119" s="629"/>
      <c r="AQ119" s="629"/>
      <c r="AR119" s="629"/>
      <c r="AS119" s="629"/>
      <c r="AT119" s="629"/>
      <c r="AU119" s="629"/>
      <c r="AV119" s="629"/>
      <c r="AW119" s="629"/>
      <c r="AX119" s="629"/>
      <c r="DF119" s="287"/>
      <c r="DG119" s="287"/>
      <c r="DH119" s="633"/>
      <c r="DI119" s="633"/>
      <c r="DJ119" s="633"/>
      <c r="DK119" s="633"/>
      <c r="DL119" s="633"/>
      <c r="DM119" s="633"/>
      <c r="DN119" s="633"/>
      <c r="DO119" s="633"/>
      <c r="DP119" s="633"/>
      <c r="DQ119" s="633"/>
      <c r="DR119" s="633"/>
      <c r="DS119" s="633"/>
      <c r="DT119" s="287"/>
      <c r="DU119" s="287"/>
      <c r="DV119" s="287"/>
      <c r="DW119" s="287"/>
      <c r="DX119" s="287"/>
      <c r="DY119" s="287"/>
      <c r="DZ119" s="287"/>
      <c r="EA119" s="287"/>
      <c r="EB119" s="287"/>
      <c r="EC119" s="287"/>
    </row>
    <row r="120" spans="2:133" ht="8.25" hidden="1" customHeight="1">
      <c r="AA120" s="641"/>
      <c r="AB120" s="641"/>
      <c r="AC120" s="646"/>
      <c r="AD120" s="646"/>
      <c r="AE120" s="646"/>
      <c r="AF120" s="646"/>
      <c r="AG120" s="646"/>
      <c r="AH120" s="629"/>
      <c r="AI120" s="629"/>
      <c r="AJ120" s="629"/>
      <c r="AK120" s="629"/>
      <c r="AL120" s="629"/>
      <c r="AM120" s="629"/>
      <c r="AN120" s="629"/>
      <c r="AO120" s="629"/>
      <c r="AP120" s="629"/>
      <c r="AQ120" s="629"/>
      <c r="AR120" s="629"/>
      <c r="AS120" s="629"/>
      <c r="AT120" s="629"/>
      <c r="AU120" s="629"/>
      <c r="AV120" s="629"/>
      <c r="AW120" s="629"/>
      <c r="AX120" s="629"/>
      <c r="DF120" s="287"/>
      <c r="DG120" s="287"/>
      <c r="DH120" s="633"/>
      <c r="DI120" s="633"/>
      <c r="DJ120" s="633"/>
      <c r="DK120" s="633"/>
      <c r="DL120" s="633"/>
      <c r="DM120" s="633"/>
      <c r="DN120" s="633"/>
      <c r="DO120" s="633"/>
      <c r="DP120" s="633"/>
      <c r="DQ120" s="633"/>
      <c r="DR120" s="633"/>
      <c r="DS120" s="633"/>
      <c r="DT120" s="287"/>
      <c r="DU120" s="287"/>
      <c r="DV120" s="287"/>
      <c r="DW120" s="287"/>
      <c r="DX120" s="287"/>
      <c r="DY120" s="287"/>
      <c r="DZ120" s="287"/>
      <c r="EA120" s="287"/>
      <c r="EB120" s="287"/>
      <c r="EC120" s="287"/>
    </row>
    <row r="121" spans="2:133" ht="8.25" hidden="1" customHeight="1">
      <c r="AA121" s="647"/>
      <c r="AB121" s="647"/>
      <c r="AC121" s="648"/>
      <c r="AD121" s="648"/>
      <c r="AE121" s="648"/>
      <c r="AF121" s="648"/>
      <c r="AG121" s="646"/>
      <c r="AH121" s="629"/>
      <c r="AI121" s="629"/>
      <c r="AJ121" s="629"/>
      <c r="AK121" s="629"/>
      <c r="AL121" s="629"/>
      <c r="AM121" s="629"/>
      <c r="AN121" s="629"/>
      <c r="AO121" s="629"/>
      <c r="AP121" s="629"/>
      <c r="AQ121" s="629"/>
      <c r="AR121" s="629"/>
      <c r="AS121" s="629"/>
      <c r="AT121" s="629"/>
      <c r="AU121" s="629"/>
      <c r="AV121" s="629"/>
      <c r="AW121" s="629"/>
      <c r="AX121" s="629"/>
      <c r="DF121" s="287"/>
      <c r="DG121" s="287"/>
      <c r="DH121" s="633"/>
      <c r="DI121" s="633"/>
      <c r="DJ121" s="633"/>
      <c r="DK121" s="633"/>
      <c r="DL121" s="633"/>
      <c r="DM121" s="633"/>
      <c r="DN121" s="633"/>
      <c r="DO121" s="633"/>
      <c r="DP121" s="633"/>
      <c r="DQ121" s="633"/>
      <c r="DR121" s="633"/>
      <c r="DS121" s="633"/>
      <c r="DT121" s="287"/>
      <c r="DU121" s="287"/>
      <c r="DV121" s="287"/>
      <c r="DW121" s="287"/>
      <c r="DX121" s="287"/>
      <c r="DY121" s="287"/>
      <c r="DZ121" s="287"/>
      <c r="EA121" s="287"/>
      <c r="EB121" s="287"/>
      <c r="EC121" s="287"/>
    </row>
    <row r="122" spans="2:133" ht="8.25" hidden="1" customHeight="1">
      <c r="AA122" s="647"/>
      <c r="AB122" s="647"/>
      <c r="AC122" s="649"/>
      <c r="AD122" s="650"/>
      <c r="AE122" s="641"/>
      <c r="AF122" s="642"/>
      <c r="AG122" s="646"/>
      <c r="AH122" s="629"/>
      <c r="AI122" s="629"/>
      <c r="AJ122" s="629"/>
      <c r="AK122" s="629"/>
      <c r="AL122" s="629"/>
      <c r="AM122" s="629"/>
      <c r="AN122" s="629"/>
      <c r="AO122" s="629"/>
      <c r="AP122" s="629"/>
      <c r="AQ122" s="629"/>
      <c r="AR122" s="629"/>
      <c r="AS122" s="629"/>
      <c r="AT122" s="629"/>
      <c r="AU122" s="629"/>
      <c r="AV122" s="629"/>
      <c r="AW122" s="629"/>
      <c r="AX122" s="629"/>
      <c r="DF122" s="287"/>
      <c r="DG122" s="287"/>
      <c r="DH122" s="633"/>
      <c r="DI122" s="633"/>
      <c r="DJ122" s="633"/>
      <c r="DK122" s="633"/>
      <c r="DL122" s="633"/>
      <c r="DM122" s="633"/>
      <c r="DN122" s="633"/>
      <c r="DO122" s="633"/>
      <c r="DP122" s="633"/>
      <c r="DQ122" s="633"/>
      <c r="DR122" s="633"/>
      <c r="DS122" s="633"/>
      <c r="DT122" s="287"/>
      <c r="DU122" s="287"/>
      <c r="DV122" s="287"/>
      <c r="DW122" s="287"/>
      <c r="DX122" s="287"/>
      <c r="DY122" s="287"/>
      <c r="DZ122" s="287"/>
      <c r="EA122" s="287"/>
      <c r="EB122" s="287"/>
      <c r="EC122" s="287"/>
    </row>
    <row r="123" spans="2:133" ht="8.25" hidden="1" customHeight="1">
      <c r="AA123" s="647"/>
      <c r="AB123" s="647"/>
      <c r="AC123" s="649"/>
      <c r="AD123" s="650"/>
      <c r="AE123" s="641"/>
      <c r="AF123" s="642"/>
      <c r="AG123" s="648"/>
      <c r="AH123" s="651"/>
      <c r="AI123" s="652"/>
      <c r="AJ123" s="652"/>
      <c r="AK123" s="629"/>
      <c r="AL123" s="629"/>
      <c r="AM123" s="629"/>
      <c r="AN123" s="629"/>
      <c r="AO123" s="629"/>
      <c r="AP123" s="629"/>
      <c r="AQ123" s="629"/>
      <c r="AR123" s="629"/>
      <c r="AS123" s="629"/>
      <c r="AT123" s="629"/>
      <c r="AU123" s="629"/>
      <c r="AV123" s="629"/>
      <c r="AW123" s="629"/>
      <c r="AX123" s="629"/>
      <c r="DF123" s="287"/>
      <c r="DG123" s="287"/>
      <c r="DH123" s="633"/>
      <c r="DI123" s="633"/>
      <c r="DJ123" s="633"/>
      <c r="DK123" s="633"/>
      <c r="DL123" s="633"/>
      <c r="DM123" s="633"/>
      <c r="DN123" s="633"/>
      <c r="DO123" s="633"/>
      <c r="DP123" s="633"/>
      <c r="DQ123" s="633"/>
      <c r="DR123" s="633"/>
      <c r="DS123" s="633"/>
      <c r="DT123" s="287"/>
      <c r="DU123" s="287"/>
      <c r="DV123" s="287"/>
      <c r="DW123" s="287"/>
      <c r="DX123" s="287"/>
      <c r="DY123" s="287"/>
      <c r="DZ123" s="287"/>
      <c r="EA123" s="287"/>
      <c r="EB123" s="287"/>
      <c r="EC123" s="287"/>
    </row>
    <row r="124" spans="2:133" ht="8.25" hidden="1" customHeight="1">
      <c r="AA124" s="647"/>
      <c r="AB124" s="647"/>
      <c r="AC124" s="644"/>
      <c r="AD124" s="644"/>
      <c r="AE124" s="644"/>
      <c r="AF124" s="644"/>
      <c r="AG124" s="643"/>
      <c r="AH124" s="653"/>
      <c r="AI124" s="654"/>
      <c r="AJ124" s="655"/>
      <c r="AK124" s="629"/>
      <c r="AL124" s="629"/>
      <c r="AM124" s="629"/>
      <c r="AN124" s="629"/>
      <c r="AO124" s="629"/>
      <c r="AP124" s="629"/>
      <c r="AQ124" s="629"/>
      <c r="AR124" s="629"/>
      <c r="AS124" s="629"/>
      <c r="AT124" s="629"/>
      <c r="AU124" s="629"/>
      <c r="AV124" s="629"/>
      <c r="AW124" s="629"/>
      <c r="AX124" s="629"/>
      <c r="DH124" s="633"/>
      <c r="DI124" s="633"/>
      <c r="DJ124" s="633"/>
      <c r="DK124" s="633"/>
      <c r="DL124" s="633"/>
      <c r="DM124" s="633"/>
      <c r="DN124" s="633"/>
      <c r="DO124" s="633"/>
      <c r="DP124" s="633"/>
      <c r="DQ124" s="633"/>
      <c r="DR124" s="633"/>
      <c r="DS124" s="633"/>
    </row>
    <row r="125" spans="2:133" ht="8.25" hidden="1" customHeight="1">
      <c r="AA125" s="647"/>
      <c r="AB125" s="647"/>
      <c r="AC125" s="644"/>
      <c r="AD125" s="644"/>
      <c r="AE125" s="644"/>
      <c r="AF125" s="644"/>
      <c r="AG125" s="643"/>
      <c r="AH125" s="653"/>
      <c r="AI125" s="656"/>
      <c r="AJ125" s="656"/>
      <c r="AK125" s="629"/>
      <c r="AL125" s="629"/>
      <c r="AM125" s="629"/>
      <c r="AN125" s="629"/>
      <c r="AO125" s="629"/>
      <c r="AP125" s="629"/>
      <c r="AQ125" s="629"/>
      <c r="AR125" s="629"/>
      <c r="AS125" s="629"/>
      <c r="AT125" s="629"/>
      <c r="AU125" s="629"/>
      <c r="AV125" s="629"/>
      <c r="AW125" s="629"/>
      <c r="AX125" s="629"/>
      <c r="DH125" s="633"/>
      <c r="DI125" s="633"/>
      <c r="DJ125" s="633"/>
      <c r="DK125" s="633"/>
      <c r="DL125" s="633"/>
      <c r="DM125" s="633"/>
      <c r="DN125" s="633"/>
      <c r="DO125" s="633"/>
      <c r="DP125" s="633"/>
      <c r="DQ125" s="633"/>
      <c r="DR125" s="633"/>
      <c r="DS125" s="633"/>
    </row>
    <row r="126" spans="2:133" ht="8.25" hidden="1" customHeight="1">
      <c r="AA126" s="647"/>
      <c r="AB126" s="647"/>
      <c r="AC126" s="649"/>
      <c r="AD126" s="650"/>
      <c r="AE126" s="641"/>
      <c r="AF126" s="642"/>
      <c r="AG126" s="644"/>
      <c r="AH126" s="657"/>
      <c r="AI126" s="656"/>
      <c r="AJ126" s="656"/>
      <c r="AK126" s="629"/>
      <c r="AL126" s="629"/>
      <c r="AM126" s="629"/>
      <c r="AN126" s="629"/>
      <c r="AO126" s="629"/>
      <c r="AP126" s="629"/>
      <c r="AQ126" s="629"/>
      <c r="AR126" s="629"/>
      <c r="AS126" s="629"/>
      <c r="AT126" s="629"/>
      <c r="AU126" s="629"/>
      <c r="AV126" s="629"/>
      <c r="AW126" s="629"/>
      <c r="AX126" s="629"/>
      <c r="DH126" s="633"/>
      <c r="DI126" s="633"/>
      <c r="DJ126" s="633"/>
      <c r="DK126" s="633"/>
      <c r="DL126" s="633"/>
      <c r="DM126" s="633"/>
      <c r="DN126" s="633"/>
      <c r="DO126" s="633"/>
      <c r="DP126" s="633"/>
      <c r="DQ126" s="633"/>
      <c r="DR126" s="633"/>
      <c r="DS126" s="633"/>
    </row>
    <row r="127" spans="2:133" ht="8.25" hidden="1" customHeight="1">
      <c r="AA127" s="647"/>
      <c r="AB127" s="647"/>
      <c r="AC127" s="649"/>
      <c r="AD127" s="650"/>
      <c r="AE127" s="641"/>
      <c r="AF127" s="642"/>
      <c r="AG127" s="644"/>
      <c r="AH127" s="651"/>
      <c r="AI127" s="652"/>
      <c r="AJ127" s="652"/>
      <c r="AK127" s="629"/>
      <c r="AL127" s="629"/>
      <c r="AM127" s="629"/>
      <c r="AN127" s="629"/>
      <c r="AO127" s="629"/>
      <c r="AP127" s="629"/>
      <c r="AQ127" s="629"/>
      <c r="AR127" s="629"/>
      <c r="AS127" s="629"/>
      <c r="AT127" s="629"/>
      <c r="AU127" s="629"/>
      <c r="AV127" s="629"/>
      <c r="AW127" s="629"/>
      <c r="AX127" s="629"/>
      <c r="DH127" s="633"/>
      <c r="DI127" s="633"/>
      <c r="DJ127" s="633"/>
      <c r="DK127" s="633"/>
      <c r="DL127" s="633"/>
      <c r="DM127" s="633"/>
      <c r="DN127" s="633"/>
      <c r="DO127" s="633"/>
      <c r="DP127" s="633"/>
      <c r="DQ127" s="633"/>
      <c r="DR127" s="633"/>
      <c r="DS127" s="633"/>
    </row>
    <row r="128" spans="2:133" ht="8.25" hidden="1" customHeight="1">
      <c r="AA128" s="647"/>
      <c r="AB128" s="647"/>
      <c r="AC128" s="644"/>
      <c r="AD128" s="644"/>
      <c r="AE128" s="644"/>
      <c r="AF128" s="644"/>
      <c r="AG128" s="643"/>
      <c r="AH128" s="653"/>
      <c r="AI128" s="652"/>
      <c r="AJ128" s="652"/>
      <c r="AK128" s="629"/>
      <c r="AL128" s="629"/>
      <c r="AM128" s="629"/>
      <c r="AN128" s="629"/>
      <c r="AO128" s="629"/>
      <c r="AP128" s="629"/>
      <c r="AQ128" s="629"/>
      <c r="AR128" s="629"/>
      <c r="AS128" s="629"/>
      <c r="AT128" s="629"/>
      <c r="AU128" s="629"/>
      <c r="AV128" s="629"/>
      <c r="AW128" s="629"/>
      <c r="AX128" s="629"/>
      <c r="DH128" s="630"/>
      <c r="DI128" s="630"/>
      <c r="DJ128" s="630"/>
      <c r="DK128" s="630"/>
      <c r="DL128" s="630"/>
      <c r="DM128" s="630"/>
      <c r="DN128" s="630"/>
      <c r="DO128" s="630"/>
      <c r="DP128" s="630"/>
      <c r="DQ128" s="632"/>
      <c r="DR128" s="632"/>
      <c r="DS128" s="632"/>
    </row>
    <row r="129" spans="27:123" ht="8.25" hidden="1" customHeight="1">
      <c r="AA129" s="647"/>
      <c r="AB129" s="647"/>
      <c r="AC129" s="645"/>
      <c r="AD129" s="646"/>
      <c r="AE129" s="646"/>
      <c r="AF129" s="646"/>
      <c r="AG129" s="643"/>
      <c r="AH129" s="653"/>
      <c r="AI129" s="656"/>
      <c r="AJ129" s="656"/>
      <c r="AK129" s="629"/>
      <c r="AL129" s="629"/>
      <c r="AM129" s="629"/>
      <c r="AN129" s="629"/>
      <c r="AO129" s="629"/>
      <c r="AP129" s="629"/>
      <c r="AQ129" s="629"/>
      <c r="AR129" s="629"/>
      <c r="AS129" s="629"/>
      <c r="AT129" s="629"/>
      <c r="AU129" s="629"/>
      <c r="AV129" s="629"/>
      <c r="AW129" s="629"/>
      <c r="AX129" s="629"/>
      <c r="DH129" s="633"/>
      <c r="DI129" s="633"/>
      <c r="DJ129" s="633"/>
      <c r="DK129" s="633"/>
      <c r="DL129" s="633"/>
      <c r="DM129" s="633"/>
      <c r="DN129" s="633"/>
      <c r="DO129" s="633"/>
      <c r="DP129" s="633"/>
      <c r="DQ129" s="633"/>
      <c r="DR129" s="633"/>
      <c r="DS129" s="633"/>
    </row>
    <row r="130" spans="27:123" ht="8.25" hidden="1" customHeight="1">
      <c r="AA130" s="647"/>
      <c r="AB130" s="647"/>
      <c r="AC130" s="646"/>
      <c r="AD130" s="646"/>
      <c r="AE130" s="646"/>
      <c r="AF130" s="646"/>
      <c r="AG130" s="644"/>
      <c r="AH130" s="657"/>
      <c r="AI130" s="656"/>
      <c r="AJ130" s="656"/>
      <c r="AK130" s="629"/>
      <c r="AL130" s="629"/>
      <c r="AM130" s="629"/>
      <c r="AN130" s="629"/>
      <c r="AO130" s="629"/>
      <c r="AP130" s="629"/>
      <c r="AQ130" s="629"/>
      <c r="AR130" s="629"/>
      <c r="AS130" s="629"/>
      <c r="AT130" s="629"/>
      <c r="AU130" s="629"/>
      <c r="AV130" s="629"/>
      <c r="AW130" s="629"/>
      <c r="AX130" s="629"/>
      <c r="DH130" s="638"/>
      <c r="DI130" s="633"/>
      <c r="DJ130" s="633"/>
      <c r="DK130" s="633"/>
      <c r="DL130" s="633"/>
      <c r="DM130" s="633"/>
      <c r="DN130" s="633"/>
      <c r="DO130" s="633"/>
      <c r="DP130" s="633"/>
      <c r="DQ130" s="633"/>
      <c r="DR130" s="633"/>
      <c r="DS130" s="633"/>
    </row>
    <row r="131" spans="27:123" ht="8.25" hidden="1" customHeight="1">
      <c r="AA131" s="647"/>
      <c r="AB131" s="647"/>
      <c r="AC131" s="646"/>
      <c r="AD131" s="646"/>
      <c r="AE131" s="646"/>
      <c r="AF131" s="646"/>
      <c r="AG131" s="646"/>
      <c r="AH131" s="651"/>
      <c r="AI131" s="652"/>
      <c r="AJ131" s="652"/>
      <c r="AK131" s="629"/>
      <c r="AL131" s="629"/>
      <c r="AM131" s="629"/>
      <c r="AN131" s="629"/>
      <c r="AO131" s="629"/>
      <c r="AP131" s="629"/>
      <c r="AQ131" s="629"/>
      <c r="AR131" s="629"/>
      <c r="AS131" s="629"/>
      <c r="AT131" s="629"/>
      <c r="AU131" s="629"/>
      <c r="AV131" s="629"/>
      <c r="AW131" s="629"/>
      <c r="AX131" s="629"/>
    </row>
    <row r="132" spans="27:123" ht="8.25" hidden="1" customHeight="1">
      <c r="AA132" s="647"/>
      <c r="AB132" s="647"/>
      <c r="AC132" s="646"/>
      <c r="AD132" s="646"/>
      <c r="AE132" s="646"/>
      <c r="AF132" s="646"/>
      <c r="AG132" s="646"/>
      <c r="AH132" s="652"/>
      <c r="AI132" s="658"/>
      <c r="AJ132" s="658"/>
      <c r="AK132" s="629"/>
      <c r="AL132" s="629"/>
      <c r="AM132" s="629"/>
      <c r="AN132" s="629"/>
      <c r="AO132" s="629"/>
      <c r="AP132" s="629"/>
      <c r="AQ132" s="629"/>
      <c r="AR132" s="629"/>
      <c r="AS132" s="629"/>
      <c r="AT132" s="629"/>
      <c r="AU132" s="629"/>
      <c r="AV132" s="629"/>
      <c r="AW132" s="629"/>
      <c r="AX132" s="629"/>
    </row>
    <row r="133" spans="27:123" ht="8.25" hidden="1" customHeight="1">
      <c r="AD133" s="287"/>
      <c r="AE133" s="287"/>
      <c r="AF133" s="287"/>
      <c r="AG133" s="646"/>
      <c r="AH133" s="652"/>
      <c r="AI133" s="658"/>
      <c r="AJ133" s="658"/>
      <c r="AK133" s="629"/>
      <c r="AL133" s="629"/>
      <c r="AM133" s="629"/>
      <c r="AN133" s="629"/>
      <c r="AO133" s="629"/>
      <c r="AP133" s="629"/>
      <c r="AQ133" s="629"/>
      <c r="AR133" s="629"/>
      <c r="AS133" s="629"/>
      <c r="AT133" s="629"/>
      <c r="AU133" s="629"/>
      <c r="AV133" s="629"/>
      <c r="AW133" s="629"/>
      <c r="AX133" s="629"/>
    </row>
    <row r="134" spans="27:123" ht="8.25" hidden="1" customHeight="1">
      <c r="AD134" s="287"/>
      <c r="AE134" s="287"/>
      <c r="AF134" s="287"/>
      <c r="AG134" s="646"/>
      <c r="AH134" s="652"/>
      <c r="AI134" s="652"/>
      <c r="AJ134" s="659"/>
      <c r="AK134" s="629"/>
      <c r="AL134" s="629"/>
      <c r="AM134" s="629"/>
      <c r="AN134" s="629"/>
      <c r="AO134" s="629"/>
      <c r="AP134" s="629"/>
      <c r="AQ134" s="629"/>
      <c r="AR134" s="629"/>
      <c r="AS134" s="629"/>
      <c r="AT134" s="629"/>
      <c r="AU134" s="629"/>
      <c r="AV134" s="629"/>
      <c r="AW134" s="629"/>
      <c r="AX134" s="629"/>
    </row>
    <row r="135" spans="27:123" ht="8.25" hidden="1" customHeight="1">
      <c r="AD135" s="287"/>
      <c r="AE135" s="287"/>
      <c r="AF135" s="287"/>
      <c r="AG135" s="287"/>
      <c r="AH135" s="652"/>
      <c r="AI135" s="660"/>
      <c r="AJ135" s="652"/>
      <c r="AK135" s="629"/>
      <c r="AL135" s="629"/>
      <c r="AM135" s="629"/>
      <c r="AN135" s="629"/>
      <c r="AO135" s="629"/>
      <c r="AP135" s="629"/>
      <c r="AQ135" s="629"/>
      <c r="AR135" s="629"/>
      <c r="AS135" s="629"/>
      <c r="AT135" s="629"/>
      <c r="AU135" s="629"/>
      <c r="AV135" s="629"/>
      <c r="AW135" s="629"/>
      <c r="AX135" s="629"/>
    </row>
    <row r="136" spans="27:123" ht="8.25" hidden="1" customHeight="1">
      <c r="AG136" s="287"/>
      <c r="AH136" s="661"/>
      <c r="AI136" s="652"/>
      <c r="AJ136" s="652"/>
      <c r="AK136" s="662"/>
      <c r="AL136" s="662"/>
      <c r="AM136" s="662"/>
      <c r="AN136" s="663"/>
      <c r="AO136" s="664"/>
      <c r="AP136" s="664"/>
      <c r="AQ136" s="665"/>
      <c r="AR136" s="666"/>
      <c r="AS136" s="666"/>
      <c r="AT136" s="666"/>
      <c r="AU136" s="666"/>
      <c r="AV136" s="666"/>
      <c r="AW136" s="666"/>
      <c r="AX136" s="666"/>
      <c r="AY136" s="667"/>
      <c r="AZ136" s="667"/>
      <c r="BA136" s="667"/>
      <c r="BB136" s="287"/>
      <c r="BC136" s="287"/>
    </row>
    <row r="137" spans="27:123" ht="8.25" hidden="1" customHeight="1">
      <c r="AG137" s="287"/>
      <c r="AH137" s="668"/>
      <c r="AI137" s="652"/>
      <c r="AJ137" s="652"/>
      <c r="AK137" s="662"/>
      <c r="AL137" s="662"/>
      <c r="AM137" s="662"/>
      <c r="AN137" s="663"/>
      <c r="AO137" s="664"/>
      <c r="AP137" s="664"/>
      <c r="AQ137" s="669"/>
      <c r="AR137" s="669"/>
      <c r="AS137" s="669"/>
      <c r="AT137" s="669"/>
      <c r="AU137" s="669"/>
      <c r="AV137" s="669"/>
      <c r="AW137" s="669"/>
      <c r="AX137" s="669"/>
      <c r="AY137" s="287"/>
      <c r="AZ137" s="287"/>
      <c r="BA137" s="667"/>
      <c r="BB137" s="287"/>
      <c r="BC137" s="287"/>
    </row>
    <row r="138" spans="27:123" ht="8.25" hidden="1" customHeight="1">
      <c r="BA138" s="287"/>
      <c r="BB138" s="287"/>
      <c r="BC138" s="287"/>
    </row>
    <row r="139" spans="27:123" ht="8.25" hidden="1" customHeight="1"/>
    <row r="140" spans="27:123" ht="8.25" hidden="1" customHeight="1"/>
    <row r="141" spans="27:123" ht="8.25" hidden="1" customHeight="1"/>
    <row r="142" spans="27:123" ht="8.25" hidden="1" customHeight="1"/>
    <row r="143" spans="27:123" ht="8.25" hidden="1" customHeight="1"/>
    <row r="144" spans="27:123" ht="8.25" hidden="1" customHeight="1"/>
    <row r="145" ht="8.25" hidden="1" customHeight="1"/>
    <row r="146" ht="8.25" hidden="1" customHeight="1"/>
    <row r="147" ht="8.25" hidden="1" customHeight="1"/>
    <row r="148" ht="8.25" hidden="1" customHeight="1"/>
    <row r="149" ht="8.25" hidden="1" customHeight="1"/>
    <row r="150" ht="8.25" hidden="1" customHeight="1"/>
    <row r="151" ht="8.25" hidden="1" customHeight="1"/>
    <row r="152" ht="8.25" hidden="1" customHeight="1"/>
    <row r="153" ht="8.25" hidden="1" customHeight="1"/>
    <row r="154" ht="8.25" hidden="1" customHeight="1"/>
    <row r="155" ht="8.25" hidden="1" customHeight="1"/>
    <row r="156" ht="8.25" hidden="1" customHeight="1"/>
    <row r="157" ht="8.25" hidden="1" customHeight="1"/>
    <row r="158" ht="8.25" hidden="1" customHeight="1"/>
    <row r="159" ht="8.25" hidden="1" customHeight="1"/>
    <row r="160" ht="8.25" hidden="1" customHeight="1"/>
    <row r="161" ht="8.25" hidden="1" customHeight="1"/>
    <row r="162" ht="8.25" hidden="1" customHeight="1"/>
    <row r="163" ht="8.25" hidden="1" customHeight="1"/>
    <row r="164" ht="8.25" hidden="1" customHeight="1"/>
    <row r="165" ht="8.25" hidden="1" customHeight="1"/>
    <row r="166" ht="8.25" hidden="1" customHeight="1"/>
    <row r="167" ht="8.25" hidden="1" customHeight="1"/>
    <row r="168" ht="8.25" hidden="1" customHeight="1"/>
    <row r="169" ht="8.25" hidden="1" customHeight="1"/>
    <row r="170" ht="8.25" hidden="1" customHeight="1"/>
    <row r="171" ht="8.25" hidden="1" customHeight="1"/>
    <row r="172" ht="8.25" hidden="1" customHeight="1"/>
    <row r="173" ht="8.25" hidden="1" customHeight="1"/>
    <row r="174" ht="8.25" hidden="1" customHeight="1"/>
    <row r="175" ht="8.25" hidden="1" customHeight="1"/>
    <row r="176" ht="8.25" hidden="1" customHeight="1"/>
    <row r="177" ht="8.25" hidden="1" customHeight="1"/>
    <row r="178" ht="8.25" hidden="1" customHeight="1"/>
    <row r="179" ht="8.25" hidden="1" customHeight="1"/>
    <row r="180" ht="8.25" hidden="1" customHeight="1"/>
    <row r="181" ht="10.15" hidden="1" customHeight="1"/>
    <row r="182" ht="10.15" hidden="1" customHeight="1"/>
    <row r="183" ht="10.15" hidden="1" customHeight="1"/>
    <row r="184" ht="10.15" hidden="1" customHeight="1"/>
    <row r="185" ht="10.15" hidden="1" customHeight="1"/>
    <row r="186" ht="10.15" hidden="1" customHeight="1"/>
    <row r="187" ht="10.15" hidden="1" customHeight="1"/>
    <row r="188" ht="10.15" hidden="1" customHeight="1"/>
    <row r="189" ht="10.15" hidden="1" customHeight="1"/>
    <row r="190" ht="10.15" hidden="1" customHeight="1"/>
    <row r="191" ht="10.15" hidden="1" customHeight="1"/>
    <row r="192" ht="10.15" hidden="1" customHeight="1"/>
    <row r="193" ht="10.15" hidden="1" customHeight="1"/>
    <row r="194" ht="10.15" hidden="1" customHeight="1"/>
    <row r="195" ht="10.15" hidden="1" customHeight="1"/>
    <row r="196" ht="10.15" hidden="1" customHeight="1"/>
    <row r="197" ht="10.15" hidden="1" customHeight="1"/>
    <row r="198" ht="10.15" hidden="1" customHeight="1"/>
    <row r="199" ht="10.15" hidden="1" customHeight="1"/>
    <row r="200" ht="10.15" hidden="1" customHeight="1"/>
    <row r="201" ht="10.15" hidden="1" customHeight="1"/>
    <row r="202" ht="10.15" hidden="1" customHeight="1"/>
    <row r="203" ht="10.15" hidden="1" customHeight="1"/>
    <row r="204" ht="10.15" hidden="1" customHeight="1"/>
    <row r="205" ht="10.15" hidden="1" customHeight="1"/>
    <row r="206" ht="10.15" hidden="1" customHeight="1"/>
    <row r="207" ht="10.15" hidden="1" customHeight="1"/>
    <row r="208" ht="10.15" hidden="1" customHeight="1"/>
    <row r="209" ht="10.15" hidden="1" customHeight="1"/>
    <row r="210" ht="10.15" hidden="1" customHeight="1"/>
    <row r="211" ht="10.15" hidden="1" customHeight="1"/>
    <row r="212" ht="10.15" hidden="1" customHeight="1"/>
    <row r="213" ht="10.15" hidden="1" customHeight="1"/>
    <row r="214" ht="10.15" hidden="1" customHeight="1"/>
    <row r="215" ht="10.15" hidden="1" customHeight="1"/>
    <row r="216" ht="10.15" hidden="1" customHeight="1"/>
    <row r="217" ht="10.15" hidden="1" customHeight="1"/>
    <row r="218" ht="10.15" hidden="1" customHeight="1"/>
    <row r="219" ht="10.15" hidden="1" customHeight="1"/>
    <row r="220" ht="10.15" hidden="1" customHeight="1"/>
    <row r="221" ht="10.15" hidden="1" customHeight="1"/>
    <row r="222" ht="10.15" hidden="1" customHeight="1"/>
    <row r="223" ht="10.15" hidden="1" customHeight="1"/>
    <row r="224" ht="10.15" hidden="1" customHeight="1"/>
    <row r="225" ht="10.15" hidden="1" customHeight="1"/>
    <row r="226" ht="10.15" hidden="1" customHeight="1"/>
    <row r="227" ht="10.15" hidden="1" customHeight="1"/>
    <row r="228" ht="10.15" hidden="1" customHeight="1"/>
    <row r="229" ht="10.15" hidden="1" customHeight="1"/>
    <row r="230" ht="10.15" hidden="1" customHeight="1"/>
    <row r="231" ht="10.15" hidden="1" customHeight="1"/>
    <row r="232" ht="10.15" hidden="1" customHeight="1"/>
    <row r="233" ht="10.15" hidden="1" customHeight="1"/>
    <row r="234" ht="10.15" hidden="1" customHeight="1"/>
    <row r="235" ht="10.15" hidden="1" customHeight="1"/>
    <row r="236" ht="10.15" hidden="1" customHeight="1"/>
    <row r="237" ht="10.15" hidden="1" customHeight="1"/>
    <row r="238" ht="10.15" hidden="1" customHeight="1"/>
    <row r="239" ht="10.15" hidden="1" customHeight="1"/>
    <row r="240" ht="10.15" hidden="1" customHeight="1"/>
    <row r="241" ht="10.15" hidden="1" customHeight="1"/>
    <row r="242" ht="10.15" hidden="1" customHeight="1"/>
    <row r="243" ht="10.15" hidden="1" customHeight="1"/>
    <row r="244" ht="10.15" hidden="1" customHeight="1"/>
    <row r="245" ht="10.15" hidden="1" customHeight="1"/>
    <row r="246" ht="10.15" hidden="1" customHeight="1"/>
    <row r="247" ht="10.15" hidden="1" customHeight="1"/>
    <row r="248" ht="10.15" hidden="1" customHeight="1"/>
    <row r="249" ht="10.15" hidden="1" customHeight="1"/>
    <row r="250" ht="10.15" hidden="1" customHeight="1"/>
    <row r="251" ht="10.15" hidden="1" customHeight="1"/>
    <row r="252" ht="10.15" hidden="1" customHeight="1"/>
    <row r="253" ht="10.15" hidden="1" customHeight="1"/>
    <row r="254" ht="10.15" hidden="1" customHeight="1"/>
    <row r="255" ht="10.15" hidden="1" customHeight="1"/>
    <row r="256" ht="10.15" hidden="1" customHeight="1"/>
    <row r="257" ht="10.15" hidden="1" customHeight="1"/>
    <row r="258" ht="10.15" hidden="1" customHeight="1"/>
    <row r="259" ht="10.15" hidden="1" customHeight="1"/>
    <row r="260" ht="10.15" hidden="1" customHeight="1"/>
    <row r="261" ht="10.15" hidden="1" customHeight="1"/>
    <row r="262" ht="10.15" hidden="1" customHeight="1"/>
    <row r="263" ht="10.15" hidden="1" customHeight="1"/>
    <row r="264" ht="10.15" hidden="1" customHeight="1"/>
    <row r="265" ht="10.15" hidden="1" customHeight="1"/>
    <row r="266" ht="10.15" hidden="1" customHeight="1"/>
    <row r="267" ht="10.15" hidden="1" customHeight="1"/>
    <row r="268" ht="10.15" hidden="1" customHeight="1"/>
    <row r="269" ht="10.15" hidden="1" customHeight="1"/>
    <row r="270" ht="10.15" hidden="1" customHeight="1"/>
    <row r="271" ht="10.15" hidden="1" customHeight="1"/>
    <row r="272" ht="10.15" hidden="1" customHeight="1"/>
    <row r="273" ht="10.15" hidden="1" customHeight="1"/>
    <row r="274" ht="10.15" hidden="1" customHeight="1"/>
    <row r="275" ht="10.15" hidden="1" customHeight="1"/>
    <row r="276" ht="10.15" hidden="1" customHeight="1"/>
    <row r="277" ht="10.15" hidden="1" customHeight="1"/>
    <row r="278" ht="10.15" hidden="1" customHeight="1"/>
    <row r="279" ht="10.15" hidden="1" customHeight="1"/>
    <row r="280" ht="10.15" hidden="1" customHeight="1"/>
    <row r="281" ht="10.15" hidden="1" customHeight="1"/>
    <row r="282" ht="10.15" hidden="1" customHeight="1"/>
    <row r="283" ht="10.15" hidden="1" customHeight="1"/>
    <row r="284" ht="10.15" hidden="1" customHeight="1"/>
    <row r="285" ht="10.15" hidden="1" customHeight="1"/>
    <row r="286" ht="10.15" hidden="1" customHeight="1"/>
    <row r="287" ht="10.15" hidden="1" customHeight="1"/>
    <row r="288" ht="10.15" hidden="1" customHeight="1"/>
    <row r="289" ht="10.15" hidden="1" customHeight="1"/>
    <row r="290" ht="10.15" hidden="1" customHeight="1"/>
    <row r="291" ht="10.15" hidden="1" customHeight="1"/>
    <row r="292" ht="10.15" hidden="1" customHeight="1"/>
    <row r="293" ht="10.15" hidden="1" customHeight="1"/>
    <row r="294" ht="10.15" hidden="1" customHeight="1"/>
    <row r="295" ht="10.15" hidden="1" customHeight="1"/>
    <row r="296" ht="10.15" hidden="1" customHeight="1"/>
    <row r="297" ht="10.15" hidden="1" customHeight="1"/>
    <row r="298" ht="10.15" hidden="1" customHeight="1"/>
    <row r="299" ht="10.15" hidden="1" customHeight="1"/>
    <row r="300" ht="10.15" hidden="1" customHeight="1"/>
    <row r="301" ht="10.15" hidden="1" customHeight="1"/>
    <row r="302" ht="10.15" hidden="1" customHeight="1"/>
    <row r="303" ht="10.15" hidden="1" customHeight="1"/>
    <row r="304" ht="10.15" hidden="1" customHeight="1"/>
    <row r="305" ht="10.15" hidden="1" customHeight="1"/>
  </sheetData>
  <sheetProtection selectLockedCells="1"/>
  <protectedRanges>
    <protectedRange sqref="AV8:BB13" name="範囲1"/>
    <protectedRange sqref="P9:AK13" name="範囲1_1"/>
  </protectedRanges>
  <mergeCells count="568">
    <mergeCell ref="B94:F105"/>
    <mergeCell ref="BI94:DG95"/>
    <mergeCell ref="G96:BH98"/>
    <mergeCell ref="BN96:CD99"/>
    <mergeCell ref="CE96:CL99"/>
    <mergeCell ref="CM96:CU98"/>
    <mergeCell ref="CV97:CX98"/>
    <mergeCell ref="G99:BH100"/>
    <mergeCell ref="CM99:CV99"/>
    <mergeCell ref="CX92:DG92"/>
    <mergeCell ref="BI100:DG102"/>
    <mergeCell ref="G101:BH106"/>
    <mergeCell ref="BN103:CD106"/>
    <mergeCell ref="CE103:CL106"/>
    <mergeCell ref="CM103:CU105"/>
    <mergeCell ref="CV104:CX105"/>
    <mergeCell ref="CM106:CV106"/>
    <mergeCell ref="G93:BH95"/>
    <mergeCell ref="AL92:AX92"/>
    <mergeCell ref="AY92:BH92"/>
    <mergeCell ref="BS92:CE92"/>
    <mergeCell ref="CK92:CU92"/>
    <mergeCell ref="G84:S87"/>
    <mergeCell ref="CX88:DG88"/>
    <mergeCell ref="U89:AD91"/>
    <mergeCell ref="AM89:AV91"/>
    <mergeCell ref="AZ89:BF91"/>
    <mergeCell ref="BT89:CC91"/>
    <mergeCell ref="CL89:CU91"/>
    <mergeCell ref="CY89:DE91"/>
    <mergeCell ref="AE90:AF91"/>
    <mergeCell ref="AW90:AX91"/>
    <mergeCell ref="BG90:BH91"/>
    <mergeCell ref="CD90:CE91"/>
    <mergeCell ref="CV90:CW91"/>
    <mergeCell ref="DF90:DG91"/>
    <mergeCell ref="G88:S92"/>
    <mergeCell ref="T88:AF88"/>
    <mergeCell ref="AG88:AK92"/>
    <mergeCell ref="AL88:AX88"/>
    <mergeCell ref="AY88:BH88"/>
    <mergeCell ref="BK88:BR92"/>
    <mergeCell ref="BS88:CE88"/>
    <mergeCell ref="CF88:CJ92"/>
    <mergeCell ref="CK88:CW88"/>
    <mergeCell ref="T92:AF92"/>
    <mergeCell ref="BT85:CC86"/>
    <mergeCell ref="CF85:CJ86"/>
    <mergeCell ref="CL85:CU86"/>
    <mergeCell ref="AE86:AF87"/>
    <mergeCell ref="AW86:AX87"/>
    <mergeCell ref="CD86:CE87"/>
    <mergeCell ref="CV86:CW87"/>
    <mergeCell ref="T84:AF84"/>
    <mergeCell ref="AL84:AX84"/>
    <mergeCell ref="AY84:BH87"/>
    <mergeCell ref="BK84:BR87"/>
    <mergeCell ref="BS84:CE84"/>
    <mergeCell ref="T87:AD87"/>
    <mergeCell ref="AL87:AV87"/>
    <mergeCell ref="BS87:CC87"/>
    <mergeCell ref="CK87:CU87"/>
    <mergeCell ref="BS79:CE79"/>
    <mergeCell ref="CF79:CJ79"/>
    <mergeCell ref="CK80:CW80"/>
    <mergeCell ref="CX80:DG83"/>
    <mergeCell ref="U81:AD82"/>
    <mergeCell ref="AG81:AK81"/>
    <mergeCell ref="AM81:AV82"/>
    <mergeCell ref="BT81:CC82"/>
    <mergeCell ref="CF81:CJ82"/>
    <mergeCell ref="CL81:CU82"/>
    <mergeCell ref="AE82:AF83"/>
    <mergeCell ref="AW82:AX83"/>
    <mergeCell ref="CD82:CE83"/>
    <mergeCell ref="CV82:CW83"/>
    <mergeCell ref="T83:AD83"/>
    <mergeCell ref="AG83:AK86"/>
    <mergeCell ref="AL83:AV83"/>
    <mergeCell ref="BS83:CC83"/>
    <mergeCell ref="CK83:CU83"/>
    <mergeCell ref="CF84:CJ84"/>
    <mergeCell ref="CK84:CW84"/>
    <mergeCell ref="CX84:DG87"/>
    <mergeCell ref="U85:AD86"/>
    <mergeCell ref="AM85:AV86"/>
    <mergeCell ref="AR73:CI74"/>
    <mergeCell ref="B74:AL75"/>
    <mergeCell ref="B76:DG77"/>
    <mergeCell ref="B78:F92"/>
    <mergeCell ref="G78:S79"/>
    <mergeCell ref="T78:W78"/>
    <mergeCell ref="X78:BH78"/>
    <mergeCell ref="BK78:BR79"/>
    <mergeCell ref="BS78:BV78"/>
    <mergeCell ref="BW78:DG78"/>
    <mergeCell ref="CK79:CW79"/>
    <mergeCell ref="CX79:DG79"/>
    <mergeCell ref="G80:S83"/>
    <mergeCell ref="T80:AF80"/>
    <mergeCell ref="AG80:AK80"/>
    <mergeCell ref="AL80:AX80"/>
    <mergeCell ref="AY80:BH83"/>
    <mergeCell ref="BK80:BR83"/>
    <mergeCell ref="BS80:CE80"/>
    <mergeCell ref="CF80:CJ80"/>
    <mergeCell ref="T79:AF79"/>
    <mergeCell ref="AG79:AK79"/>
    <mergeCell ref="AL79:AX79"/>
    <mergeCell ref="AY79:BH79"/>
    <mergeCell ref="X69:AE69"/>
    <mergeCell ref="AF69:AL69"/>
    <mergeCell ref="P70:W70"/>
    <mergeCell ref="X70:AE70"/>
    <mergeCell ref="DE70:DF72"/>
    <mergeCell ref="P71:W71"/>
    <mergeCell ref="X71:AE71"/>
    <mergeCell ref="AF71:AL71"/>
    <mergeCell ref="P72:W72"/>
    <mergeCell ref="X72:AE72"/>
    <mergeCell ref="AF72:AL72"/>
    <mergeCell ref="AF70:AL70"/>
    <mergeCell ref="AS70:AY72"/>
    <mergeCell ref="BC70:BH72"/>
    <mergeCell ref="BI70:BJ72"/>
    <mergeCell ref="CO70:CU72"/>
    <mergeCell ref="CY70:DD72"/>
    <mergeCell ref="BT61:CB63"/>
    <mergeCell ref="CC61:CF63"/>
    <mergeCell ref="CP64:CS66"/>
    <mergeCell ref="CT64:DB66"/>
    <mergeCell ref="BL67:CI72"/>
    <mergeCell ref="C68:O72"/>
    <mergeCell ref="P68:W68"/>
    <mergeCell ref="X68:AE68"/>
    <mergeCell ref="AF68:AL68"/>
    <mergeCell ref="AN68:AR72"/>
    <mergeCell ref="AS68:AY69"/>
    <mergeCell ref="AZ68:BB72"/>
    <mergeCell ref="BC64:BF66"/>
    <mergeCell ref="BG64:BO66"/>
    <mergeCell ref="BP64:BS66"/>
    <mergeCell ref="BT64:CB66"/>
    <mergeCell ref="CC64:CF66"/>
    <mergeCell ref="CG64:CO66"/>
    <mergeCell ref="BC68:BJ69"/>
    <mergeCell ref="CJ68:CN72"/>
    <mergeCell ref="CO68:CU69"/>
    <mergeCell ref="CV68:CX72"/>
    <mergeCell ref="CY68:DF69"/>
    <mergeCell ref="P69:W69"/>
    <mergeCell ref="B64:O66"/>
    <mergeCell ref="P64:S66"/>
    <mergeCell ref="T64:AB66"/>
    <mergeCell ref="AC64:AF66"/>
    <mergeCell ref="AG64:AO66"/>
    <mergeCell ref="AP64:AS66"/>
    <mergeCell ref="AT64:BB66"/>
    <mergeCell ref="AT61:BB63"/>
    <mergeCell ref="BC61:BF63"/>
    <mergeCell ref="AP57:AS58"/>
    <mergeCell ref="AT57:BB58"/>
    <mergeCell ref="BC57:BF58"/>
    <mergeCell ref="CC59:CF60"/>
    <mergeCell ref="CG59:CO60"/>
    <mergeCell ref="CP59:CS60"/>
    <mergeCell ref="CT59:DB60"/>
    <mergeCell ref="B61:O63"/>
    <mergeCell ref="P61:S63"/>
    <mergeCell ref="T61:AB63"/>
    <mergeCell ref="AC61:AF63"/>
    <mergeCell ref="AG61:AO63"/>
    <mergeCell ref="AP61:AS63"/>
    <mergeCell ref="AP59:AS60"/>
    <mergeCell ref="AT59:BB60"/>
    <mergeCell ref="BC59:BF60"/>
    <mergeCell ref="BG59:BO60"/>
    <mergeCell ref="BP59:BS60"/>
    <mergeCell ref="BT59:CB60"/>
    <mergeCell ref="CG61:CO63"/>
    <mergeCell ref="CP61:CS63"/>
    <mergeCell ref="CT61:DB63"/>
    <mergeCell ref="BG61:BO63"/>
    <mergeCell ref="BP61:BS63"/>
    <mergeCell ref="B59:E60"/>
    <mergeCell ref="F59:H60"/>
    <mergeCell ref="I59:J60"/>
    <mergeCell ref="K59:M60"/>
    <mergeCell ref="N59:O60"/>
    <mergeCell ref="P59:S60"/>
    <mergeCell ref="T59:AB60"/>
    <mergeCell ref="AC59:AF60"/>
    <mergeCell ref="AG59:AO60"/>
    <mergeCell ref="CP55:CS56"/>
    <mergeCell ref="CT55:DB56"/>
    <mergeCell ref="B57:E58"/>
    <mergeCell ref="F57:H58"/>
    <mergeCell ref="I57:J58"/>
    <mergeCell ref="K57:M58"/>
    <mergeCell ref="N57:O58"/>
    <mergeCell ref="P57:S58"/>
    <mergeCell ref="AP55:AS56"/>
    <mergeCell ref="AT55:BB56"/>
    <mergeCell ref="BC55:BF56"/>
    <mergeCell ref="BG55:BO56"/>
    <mergeCell ref="BP55:BS56"/>
    <mergeCell ref="BT55:CB56"/>
    <mergeCell ref="CT57:DB58"/>
    <mergeCell ref="BG57:BO58"/>
    <mergeCell ref="BP57:BS58"/>
    <mergeCell ref="BT57:CB58"/>
    <mergeCell ref="CC57:CF58"/>
    <mergeCell ref="CG57:CO58"/>
    <mergeCell ref="CP57:CS58"/>
    <mergeCell ref="T57:AB58"/>
    <mergeCell ref="AC57:AF58"/>
    <mergeCell ref="AG57:AO58"/>
    <mergeCell ref="CT53:DB54"/>
    <mergeCell ref="B55:E56"/>
    <mergeCell ref="F55:H56"/>
    <mergeCell ref="I55:J56"/>
    <mergeCell ref="K55:M56"/>
    <mergeCell ref="N55:O56"/>
    <mergeCell ref="P55:S56"/>
    <mergeCell ref="T55:AB56"/>
    <mergeCell ref="AC55:AF56"/>
    <mergeCell ref="AG55:AO56"/>
    <mergeCell ref="BG53:BO54"/>
    <mergeCell ref="BP53:BS54"/>
    <mergeCell ref="BT53:CB54"/>
    <mergeCell ref="CC53:CF54"/>
    <mergeCell ref="CG53:CO54"/>
    <mergeCell ref="CP53:CS54"/>
    <mergeCell ref="T53:AB54"/>
    <mergeCell ref="AC53:AF54"/>
    <mergeCell ref="AG53:AO54"/>
    <mergeCell ref="AP53:AS54"/>
    <mergeCell ref="AT53:BB54"/>
    <mergeCell ref="BC53:BF54"/>
    <mergeCell ref="CC55:CF56"/>
    <mergeCell ref="CG55:CO56"/>
    <mergeCell ref="B53:E54"/>
    <mergeCell ref="F53:H54"/>
    <mergeCell ref="I53:J54"/>
    <mergeCell ref="K53:M54"/>
    <mergeCell ref="N53:O54"/>
    <mergeCell ref="P53:S54"/>
    <mergeCell ref="AP51:AS52"/>
    <mergeCell ref="AT51:BB52"/>
    <mergeCell ref="BC51:BF52"/>
    <mergeCell ref="B51:E52"/>
    <mergeCell ref="F51:H52"/>
    <mergeCell ref="I51:J52"/>
    <mergeCell ref="K51:M52"/>
    <mergeCell ref="N51:O52"/>
    <mergeCell ref="P51:S52"/>
    <mergeCell ref="T51:AB52"/>
    <mergeCell ref="AC49:AF50"/>
    <mergeCell ref="AG49:AO50"/>
    <mergeCell ref="AP49:AS50"/>
    <mergeCell ref="AT49:BB50"/>
    <mergeCell ref="BC49:BF50"/>
    <mergeCell ref="CC51:CF52"/>
    <mergeCell ref="CG51:CO52"/>
    <mergeCell ref="CP51:CS52"/>
    <mergeCell ref="CT51:DB52"/>
    <mergeCell ref="BG51:BO52"/>
    <mergeCell ref="BP51:BS52"/>
    <mergeCell ref="BT51:CB52"/>
    <mergeCell ref="AC51:AF52"/>
    <mergeCell ref="AG51:AO52"/>
    <mergeCell ref="CC47:CF48"/>
    <mergeCell ref="CG47:CO48"/>
    <mergeCell ref="CP47:CS48"/>
    <mergeCell ref="CT47:DB48"/>
    <mergeCell ref="B49:E50"/>
    <mergeCell ref="F49:H50"/>
    <mergeCell ref="I49:J50"/>
    <mergeCell ref="K49:M50"/>
    <mergeCell ref="N49:O50"/>
    <mergeCell ref="P49:S50"/>
    <mergeCell ref="AP47:AS48"/>
    <mergeCell ref="AT47:BB48"/>
    <mergeCell ref="BC47:BF48"/>
    <mergeCell ref="BG47:BO48"/>
    <mergeCell ref="BP47:BS48"/>
    <mergeCell ref="BT47:CB48"/>
    <mergeCell ref="CT49:DB50"/>
    <mergeCell ref="BG49:BO50"/>
    <mergeCell ref="BP49:BS50"/>
    <mergeCell ref="BT49:CB50"/>
    <mergeCell ref="CC49:CF50"/>
    <mergeCell ref="CG49:CO50"/>
    <mergeCell ref="CP49:CS50"/>
    <mergeCell ref="T49:AB50"/>
    <mergeCell ref="CT45:DB46"/>
    <mergeCell ref="B47:E48"/>
    <mergeCell ref="F47:H48"/>
    <mergeCell ref="I47:J48"/>
    <mergeCell ref="K47:M48"/>
    <mergeCell ref="N47:O48"/>
    <mergeCell ref="P47:S48"/>
    <mergeCell ref="T47:AB48"/>
    <mergeCell ref="AC47:AF48"/>
    <mergeCell ref="AG47:AO48"/>
    <mergeCell ref="BG45:BO46"/>
    <mergeCell ref="BP45:BS46"/>
    <mergeCell ref="BT45:CB46"/>
    <mergeCell ref="CC45:CF46"/>
    <mergeCell ref="CG45:CO46"/>
    <mergeCell ref="CP45:CS46"/>
    <mergeCell ref="T45:AB46"/>
    <mergeCell ref="AC45:AF46"/>
    <mergeCell ref="AG45:AO46"/>
    <mergeCell ref="AP45:AS46"/>
    <mergeCell ref="AT45:BB46"/>
    <mergeCell ref="BC45:BF46"/>
    <mergeCell ref="B45:E46"/>
    <mergeCell ref="F45:H46"/>
    <mergeCell ref="I45:J46"/>
    <mergeCell ref="K45:M46"/>
    <mergeCell ref="N45:O46"/>
    <mergeCell ref="P45:S46"/>
    <mergeCell ref="BP42:BS44"/>
    <mergeCell ref="BT42:CB44"/>
    <mergeCell ref="CC42:CF44"/>
    <mergeCell ref="CG42:CO44"/>
    <mergeCell ref="CP42:CS44"/>
    <mergeCell ref="CT42:DB44"/>
    <mergeCell ref="CT40:DB41"/>
    <mergeCell ref="B42:O44"/>
    <mergeCell ref="P42:S44"/>
    <mergeCell ref="T42:AB44"/>
    <mergeCell ref="AC42:AF44"/>
    <mergeCell ref="AG42:AO44"/>
    <mergeCell ref="AP42:AS44"/>
    <mergeCell ref="AT42:BB44"/>
    <mergeCell ref="BC42:BF44"/>
    <mergeCell ref="BG42:BO44"/>
    <mergeCell ref="BG40:BO41"/>
    <mergeCell ref="BP40:BS41"/>
    <mergeCell ref="BT40:CB41"/>
    <mergeCell ref="CC40:CF41"/>
    <mergeCell ref="CG40:CO41"/>
    <mergeCell ref="CP40:CS41"/>
    <mergeCell ref="T40:AB41"/>
    <mergeCell ref="AC40:AF41"/>
    <mergeCell ref="AG40:AO41"/>
    <mergeCell ref="AP40:AS41"/>
    <mergeCell ref="AT40:BB41"/>
    <mergeCell ref="BC40:BF41"/>
    <mergeCell ref="CT38:DB39"/>
    <mergeCell ref="B40:E41"/>
    <mergeCell ref="F40:H41"/>
    <mergeCell ref="I40:J41"/>
    <mergeCell ref="K40:M41"/>
    <mergeCell ref="N40:O41"/>
    <mergeCell ref="P40:S41"/>
    <mergeCell ref="AP38:AS39"/>
    <mergeCell ref="AT38:BB39"/>
    <mergeCell ref="BC38:BF39"/>
    <mergeCell ref="BG38:BO39"/>
    <mergeCell ref="BP38:BS39"/>
    <mergeCell ref="BT38:CB39"/>
    <mergeCell ref="B38:E39"/>
    <mergeCell ref="F38:H39"/>
    <mergeCell ref="I38:J39"/>
    <mergeCell ref="K38:M39"/>
    <mergeCell ref="N38:O39"/>
    <mergeCell ref="P38:S39"/>
    <mergeCell ref="T38:AB39"/>
    <mergeCell ref="AC38:AF39"/>
    <mergeCell ref="AG38:AO39"/>
    <mergeCell ref="CC38:CF39"/>
    <mergeCell ref="CG38:CO39"/>
    <mergeCell ref="CT34:DB35"/>
    <mergeCell ref="B36:E37"/>
    <mergeCell ref="F36:H37"/>
    <mergeCell ref="I36:J37"/>
    <mergeCell ref="K36:M37"/>
    <mergeCell ref="N36:O37"/>
    <mergeCell ref="P36:S37"/>
    <mergeCell ref="AP34:AS35"/>
    <mergeCell ref="AT34:BB35"/>
    <mergeCell ref="BC34:BF35"/>
    <mergeCell ref="BG34:BO35"/>
    <mergeCell ref="BP34:BS35"/>
    <mergeCell ref="BT34:CB35"/>
    <mergeCell ref="CT36:DB37"/>
    <mergeCell ref="BG36:BO37"/>
    <mergeCell ref="BP36:BS37"/>
    <mergeCell ref="BT36:CB37"/>
    <mergeCell ref="CC36:CF37"/>
    <mergeCell ref="CG36:CO37"/>
    <mergeCell ref="CP38:CS39"/>
    <mergeCell ref="CT32:DB33"/>
    <mergeCell ref="B34:E35"/>
    <mergeCell ref="F34:H35"/>
    <mergeCell ref="I34:J35"/>
    <mergeCell ref="K34:M35"/>
    <mergeCell ref="N34:O35"/>
    <mergeCell ref="P34:S35"/>
    <mergeCell ref="T34:AB35"/>
    <mergeCell ref="AC34:AF35"/>
    <mergeCell ref="AG34:AO35"/>
    <mergeCell ref="BG32:BO33"/>
    <mergeCell ref="BP32:BS33"/>
    <mergeCell ref="BT32:CB33"/>
    <mergeCell ref="CC32:CF33"/>
    <mergeCell ref="CG32:CO33"/>
    <mergeCell ref="CP32:CS33"/>
    <mergeCell ref="T32:AB33"/>
    <mergeCell ref="AC32:AF33"/>
    <mergeCell ref="AG32:AO33"/>
    <mergeCell ref="AP32:AS33"/>
    <mergeCell ref="CG34:CO35"/>
    <mergeCell ref="B32:E33"/>
    <mergeCell ref="F32:H33"/>
    <mergeCell ref="I32:J33"/>
    <mergeCell ref="K32:M33"/>
    <mergeCell ref="N32:O33"/>
    <mergeCell ref="P32:S33"/>
    <mergeCell ref="CP36:CS37"/>
    <mergeCell ref="T36:AB37"/>
    <mergeCell ref="AC36:AF37"/>
    <mergeCell ref="AG36:AO37"/>
    <mergeCell ref="AP36:AS37"/>
    <mergeCell ref="AT36:BB37"/>
    <mergeCell ref="BC36:BF37"/>
    <mergeCell ref="CP34:CS35"/>
    <mergeCell ref="AC28:AF29"/>
    <mergeCell ref="AG28:AO29"/>
    <mergeCell ref="AP28:AS29"/>
    <mergeCell ref="AT28:BB29"/>
    <mergeCell ref="BC28:BF29"/>
    <mergeCell ref="CC30:CF31"/>
    <mergeCell ref="AT32:BB33"/>
    <mergeCell ref="BC32:BF33"/>
    <mergeCell ref="CC34:CF35"/>
    <mergeCell ref="CG30:CO31"/>
    <mergeCell ref="CP30:CS31"/>
    <mergeCell ref="CT30:DB31"/>
    <mergeCell ref="BG30:BO31"/>
    <mergeCell ref="BP30:BS31"/>
    <mergeCell ref="BT30:CB31"/>
    <mergeCell ref="B30:E31"/>
    <mergeCell ref="F30:H31"/>
    <mergeCell ref="I30:J31"/>
    <mergeCell ref="K30:M31"/>
    <mergeCell ref="N30:O31"/>
    <mergeCell ref="P30:S31"/>
    <mergeCell ref="T30:AB31"/>
    <mergeCell ref="AC30:AF31"/>
    <mergeCell ref="AG30:AO31"/>
    <mergeCell ref="AP30:AS31"/>
    <mergeCell ref="AT30:BB31"/>
    <mergeCell ref="BC30:BF31"/>
    <mergeCell ref="CC26:CF27"/>
    <mergeCell ref="CG26:CO27"/>
    <mergeCell ref="CP26:CS27"/>
    <mergeCell ref="CT26:DB27"/>
    <mergeCell ref="B28:E29"/>
    <mergeCell ref="F28:H29"/>
    <mergeCell ref="I28:J29"/>
    <mergeCell ref="K28:M29"/>
    <mergeCell ref="N28:O29"/>
    <mergeCell ref="P28:S29"/>
    <mergeCell ref="AP26:AS27"/>
    <mergeCell ref="AT26:BB27"/>
    <mergeCell ref="BC26:BF27"/>
    <mergeCell ref="BG26:BO27"/>
    <mergeCell ref="BP26:BS27"/>
    <mergeCell ref="BT26:CB27"/>
    <mergeCell ref="CT28:DB29"/>
    <mergeCell ref="BG28:BO29"/>
    <mergeCell ref="BP28:BS29"/>
    <mergeCell ref="BT28:CB29"/>
    <mergeCell ref="CC28:CF29"/>
    <mergeCell ref="CG28:CO29"/>
    <mergeCell ref="CP28:CS29"/>
    <mergeCell ref="T28:AB29"/>
    <mergeCell ref="B26:E27"/>
    <mergeCell ref="F26:H27"/>
    <mergeCell ref="I26:J27"/>
    <mergeCell ref="K26:M27"/>
    <mergeCell ref="N26:O27"/>
    <mergeCell ref="P26:S27"/>
    <mergeCell ref="T26:AB27"/>
    <mergeCell ref="AC26:AF27"/>
    <mergeCell ref="AG26:AO27"/>
    <mergeCell ref="B23:F24"/>
    <mergeCell ref="P25:S25"/>
    <mergeCell ref="T25:AB25"/>
    <mergeCell ref="AC25:AF25"/>
    <mergeCell ref="AG25:AO25"/>
    <mergeCell ref="AP25:AS25"/>
    <mergeCell ref="AT25:BB25"/>
    <mergeCell ref="BC25:BF25"/>
    <mergeCell ref="CT25:DB25"/>
    <mergeCell ref="BG25:BO25"/>
    <mergeCell ref="BP25:BS25"/>
    <mergeCell ref="BT25:CB25"/>
    <mergeCell ref="CC25:CF25"/>
    <mergeCell ref="CG25:CO25"/>
    <mergeCell ref="CP25:CS25"/>
    <mergeCell ref="P17:AB18"/>
    <mergeCell ref="AC17:AO18"/>
    <mergeCell ref="AP17:BB18"/>
    <mergeCell ref="BC17:BO18"/>
    <mergeCell ref="BP17:DB18"/>
    <mergeCell ref="P19:AB24"/>
    <mergeCell ref="AC19:AO24"/>
    <mergeCell ref="AP19:BB24"/>
    <mergeCell ref="BC19:BO24"/>
    <mergeCell ref="BP19:CB24"/>
    <mergeCell ref="CC19:CO24"/>
    <mergeCell ref="CP19:DB24"/>
    <mergeCell ref="J15:O16"/>
    <mergeCell ref="P15:BO16"/>
    <mergeCell ref="BP15:DB16"/>
    <mergeCell ref="AN9:AO13"/>
    <mergeCell ref="AP9:AQ13"/>
    <mergeCell ref="CI9:DB13"/>
    <mergeCell ref="BF10:BK11"/>
    <mergeCell ref="BL10:BT11"/>
    <mergeCell ref="BU10:BY11"/>
    <mergeCell ref="BZ10:CB11"/>
    <mergeCell ref="CC10:CD11"/>
    <mergeCell ref="CE10:CH11"/>
    <mergeCell ref="AS11:AU13"/>
    <mergeCell ref="AB9:AC13"/>
    <mergeCell ref="AD9:AE13"/>
    <mergeCell ref="AF9:AG13"/>
    <mergeCell ref="AH9:AI13"/>
    <mergeCell ref="AJ9:AK13"/>
    <mergeCell ref="AL9:AM13"/>
    <mergeCell ref="P9:Q13"/>
    <mergeCell ref="R9:S13"/>
    <mergeCell ref="CI6:DB8"/>
    <mergeCell ref="AS8:AU10"/>
    <mergeCell ref="AV8:BB10"/>
    <mergeCell ref="BC8:BD10"/>
    <mergeCell ref="BF8:CH9"/>
    <mergeCell ref="BF6:BJ7"/>
    <mergeCell ref="BK6:BT7"/>
    <mergeCell ref="BU6:BW7"/>
    <mergeCell ref="BX6:BY7"/>
    <mergeCell ref="BZ6:CA7"/>
    <mergeCell ref="CB6:CC7"/>
    <mergeCell ref="H2:BS2"/>
    <mergeCell ref="H3:AI3"/>
    <mergeCell ref="AO3:BS3"/>
    <mergeCell ref="B6:O13"/>
    <mergeCell ref="P6:S8"/>
    <mergeCell ref="T6:U8"/>
    <mergeCell ref="V6:Y8"/>
    <mergeCell ref="Z6:AK8"/>
    <mergeCell ref="AL6:AQ8"/>
    <mergeCell ref="AS6:BD7"/>
    <mergeCell ref="T9:U13"/>
    <mergeCell ref="V9:W13"/>
    <mergeCell ref="X9:Y13"/>
    <mergeCell ref="Z9:AA13"/>
    <mergeCell ref="AV11:BB13"/>
    <mergeCell ref="BC11:BD13"/>
    <mergeCell ref="BF12:CH13"/>
    <mergeCell ref="CD6:CE7"/>
    <mergeCell ref="CF6:CH7"/>
  </mergeCells>
  <phoneticPr fontId="2"/>
  <conditionalFormatting sqref="AH131:AJ134">
    <cfRule type="expression" dxfId="25" priority="8">
      <formula>$K$31+$K$35=0</formula>
    </cfRule>
  </conditionalFormatting>
  <conditionalFormatting sqref="AI125 AI129 AI132">
    <cfRule type="expression" dxfId="24" priority="9">
      <formula>AI125=0</formula>
    </cfRule>
  </conditionalFormatting>
  <conditionalFormatting sqref="AM81:AV82">
    <cfRule type="expression" dxfId="23" priority="3">
      <formula>AND(MOD(ROUNDDOWN(($AM$81),3),1)=0,$AM$81&lt;&gt;0)</formula>
    </cfRule>
  </conditionalFormatting>
  <conditionalFormatting sqref="AM85:AV86">
    <cfRule type="expression" dxfId="22" priority="1">
      <formula>AND(MOD(ROUNDDOWN($AM$85,3),1)=0,$AM$85&lt;&gt;0)</formula>
    </cfRule>
  </conditionalFormatting>
  <conditionalFormatting sqref="AM89:AV91">
    <cfRule type="expression" dxfId="21" priority="2">
      <formula>AND(MOD(ROUNDDOWN($AM$89,3),1)=0,$AM$89&lt;&gt;0)</formula>
    </cfRule>
  </conditionalFormatting>
  <conditionalFormatting sqref="CL81:CU82">
    <cfRule type="expression" dxfId="20" priority="7">
      <formula>AND(MOD(ROUNDDOWN(($CL$81),3),1)=0,$CL$81&lt;&gt;0)</formula>
    </cfRule>
  </conditionalFormatting>
  <conditionalFormatting sqref="CL85:CU86">
    <cfRule type="expression" dxfId="19" priority="5">
      <formula>AND(MOD(ROUNDDOWN(($CL$85),3),1)=0,$CL$85&lt;&gt;0)</formula>
    </cfRule>
  </conditionalFormatting>
  <conditionalFormatting sqref="CL89:CU91">
    <cfRule type="expression" dxfId="18" priority="4">
      <formula>AND(MOD(ROUNDDOWN(($CL$89),3),1)=0,$CL$89&lt;&gt;0)</formula>
    </cfRule>
  </conditionalFormatting>
  <dataValidations count="1">
    <dataValidation type="whole" operator="greaterThanOrEqual" allowBlank="1" showInputMessage="1" showErrorMessage="1" error="保険料算定基礎額欄には、千円未満の端数を切り捨てた数を入力してください。" sqref="AI129:AJ130 AI125:AJ126" xr:uid="{100201FA-C30F-4F4B-AA09-3FE4B8AE91CE}">
      <formula1>0</formula1>
    </dataValidation>
  </dataValidations>
  <pageMargins left="0.78740157480314965" right="0" top="0.19685039370078741" bottom="0.19685039370078741" header="0.31496062992125984" footer="0.31496062992125984"/>
  <pageSetup paperSize="8" scale="70" orientation="landscape" r:id="rId1"/>
  <rowBreaks count="1" manualBreakCount="1">
    <brk id="5" max="16383" man="1"/>
  </rowBreaks>
  <colBreaks count="1" manualBreakCount="1">
    <brk id="57" max="1048575" man="1"/>
  </colBreaks>
  <drawing r:id="rId2"/>
  <extLst>
    <ext xmlns:x14="http://schemas.microsoft.com/office/spreadsheetml/2009/9/main" uri="{CCE6A557-97BC-4b89-ADB6-D9C93CAAB3DF}">
      <x14:dataValidations xmlns:xm="http://schemas.microsoft.com/office/excel/2006/main" count="3">
        <x14:dataValidation type="list" errorStyle="warning" allowBlank="1" showInputMessage="1" showErrorMessage="1" xr:uid="{2964CE5C-4E6D-4892-8C5C-367312BAFB67}">
          <x14:formula1>
            <xm:f>'\\file2.inside.mhlw.go.jp\課室領域2\11202200_労働基準局　労働保険徴収課\ガイドライン改正前（移行中）\業務班\業務係\平成３０年度（川添以降）～\（その他）\☆雇用保険率年度途中引き上げ(R4,R5)\2.R4での対応(概算保険料+後期確定申告)\様式変更\下半期確定申告算定内訳\ホームページアップ\[令和４年度 労働保険 確定保険料算定内訳.xlsx]計算用（非表示）'!#REF!</xm:f>
          </x14:formula1>
          <xm:sqref>AO136</xm:sqref>
        </x14:dataValidation>
        <x14:dataValidation type="list" allowBlank="1" showInputMessage="1" showErrorMessage="1" xr:uid="{2C651FB0-4A77-4B02-859C-F2E7CE6498B8}">
          <x14:formula1>
            <xm:f>'設定シート（非表示）'!$H$13:$H$15</xm:f>
          </x14:formula1>
          <xm:sqref>CF81:CJ82</xm:sqref>
        </x14:dataValidation>
        <x14:dataValidation type="list" allowBlank="1" showInputMessage="1" showErrorMessage="1" xr:uid="{E09B48AE-E637-40E4-959A-D00DA634498A}">
          <x14:formula1>
            <xm:f>'設定シート（非表示）'!$I$13:$I$15</xm:f>
          </x14:formula1>
          <xm:sqref>CF85:CJ86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0"/>
    <pageSetUpPr fitToPage="1"/>
  </sheetPr>
  <dimension ref="A1:XFC224"/>
  <sheetViews>
    <sheetView showGridLines="0" zoomScaleNormal="100" zoomScaleSheetLayoutView="90" workbookViewId="0">
      <selection activeCell="BB94" sqref="BB94:BM96"/>
    </sheetView>
  </sheetViews>
  <sheetFormatPr defaultColWidth="9" defaultRowHeight="0" customHeight="1" zeroHeight="1"/>
  <cols>
    <col min="1" max="114" width="1.25" style="10" customWidth="1"/>
    <col min="115" max="115" width="1.25" style="8" customWidth="1"/>
    <col min="116" max="116" width="19.625" style="8" hidden="1" customWidth="1"/>
    <col min="117" max="117" width="20.25" style="8" hidden="1" customWidth="1"/>
    <col min="118" max="151" width="9" style="8" hidden="1" customWidth="1"/>
    <col min="152" max="16376" width="0" style="8" hidden="1" customWidth="1"/>
    <col min="16377" max="16377" width="1.25" style="8" hidden="1" customWidth="1"/>
    <col min="16378" max="16378" width="13.5" style="8" hidden="1" customWidth="1"/>
    <col min="16379" max="16379" width="20.75" style="8" hidden="1" customWidth="1"/>
    <col min="16380" max="16380" width="6.375" style="8" hidden="1" customWidth="1"/>
    <col min="16381" max="16381" width="0.875" style="8" customWidth="1"/>
    <col min="16382" max="16382" width="0.875" style="8" hidden="1" customWidth="1"/>
    <col min="16383" max="16383" width="0.5" style="8" hidden="1" customWidth="1"/>
    <col min="16384" max="16384" width="65.125" style="8" customWidth="1"/>
  </cols>
  <sheetData>
    <row r="1" spans="1:136" ht="9" customHeight="1">
      <c r="A1" s="8"/>
      <c r="B1" s="8"/>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8"/>
      <c r="CY1" s="8"/>
      <c r="CZ1" s="8"/>
      <c r="DA1" s="8"/>
      <c r="DB1" s="8"/>
      <c r="DC1" s="8"/>
      <c r="DD1" s="8"/>
      <c r="DE1" s="8"/>
      <c r="DF1" s="8"/>
      <c r="DG1" s="8"/>
      <c r="DH1" s="8"/>
      <c r="DI1" s="8"/>
      <c r="DJ1" s="8"/>
    </row>
    <row r="2" spans="1:136" ht="9" customHeight="1">
      <c r="A2" s="541"/>
      <c r="B2" s="541"/>
      <c r="C2" s="546"/>
      <c r="D2" s="546"/>
      <c r="E2" s="546"/>
      <c r="F2" s="546"/>
      <c r="G2" s="546"/>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c r="CT2" s="547"/>
      <c r="CU2" s="547"/>
      <c r="CV2" s="547"/>
      <c r="CW2" s="547"/>
      <c r="CX2" s="541"/>
      <c r="CY2" s="541"/>
      <c r="CZ2" s="541"/>
      <c r="DA2" s="541"/>
      <c r="DB2" s="541"/>
      <c r="DC2" s="541"/>
      <c r="DD2" s="541"/>
      <c r="DE2" s="541"/>
      <c r="DF2" s="541"/>
      <c r="DG2" s="541"/>
      <c r="DH2" s="541"/>
      <c r="DI2" s="541"/>
      <c r="DJ2" s="541"/>
      <c r="DK2" s="541"/>
      <c r="DL2" s="541"/>
    </row>
    <row r="3" spans="1:136" ht="27" customHeight="1">
      <c r="A3" s="541"/>
      <c r="B3" s="541"/>
      <c r="C3" s="546"/>
      <c r="D3" s="547"/>
      <c r="E3" s="543" t="s">
        <v>146</v>
      </c>
      <c r="F3" s="543"/>
      <c r="G3" s="543"/>
      <c r="H3" s="543"/>
      <c r="I3" s="543"/>
      <c r="J3" s="543"/>
      <c r="K3" s="543"/>
      <c r="L3" s="543"/>
      <c r="M3" s="543"/>
      <c r="N3" s="543"/>
      <c r="O3" s="543"/>
      <c r="P3" s="543"/>
      <c r="Q3" s="543" t="s">
        <v>846</v>
      </c>
      <c r="R3" s="8"/>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5"/>
      <c r="DD3" s="545"/>
      <c r="DE3" s="545"/>
      <c r="DF3" s="545"/>
      <c r="DG3" s="545"/>
      <c r="DH3" s="545"/>
      <c r="DI3" s="545"/>
      <c r="DJ3" s="545"/>
      <c r="DK3" s="545"/>
      <c r="DL3" s="545"/>
      <c r="DM3" s="540"/>
      <c r="DN3" s="540"/>
      <c r="DO3" s="540"/>
      <c r="DP3" s="540"/>
      <c r="DQ3" s="540"/>
      <c r="DR3" s="540"/>
      <c r="DS3" s="540"/>
      <c r="DT3" s="540"/>
      <c r="DU3" s="540"/>
      <c r="DV3" s="540"/>
      <c r="DW3" s="540"/>
      <c r="DX3" s="540"/>
      <c r="DY3" s="540"/>
      <c r="DZ3" s="540"/>
      <c r="EA3" s="540"/>
      <c r="EB3" s="540"/>
      <c r="EC3" s="540"/>
      <c r="ED3" s="540"/>
      <c r="EE3" s="540"/>
      <c r="EF3" s="540"/>
    </row>
    <row r="4" spans="1:136" ht="27" customHeight="1">
      <c r="A4" s="541"/>
      <c r="B4" s="541"/>
      <c r="C4" s="541"/>
      <c r="D4" s="541"/>
      <c r="E4" s="552" t="s">
        <v>845</v>
      </c>
      <c r="F4" s="543"/>
      <c r="G4" s="543"/>
      <c r="H4" s="543"/>
      <c r="I4" s="543"/>
      <c r="J4" s="543"/>
      <c r="K4" s="543"/>
      <c r="L4" s="543"/>
      <c r="M4" s="542"/>
      <c r="N4" s="542"/>
      <c r="O4" s="542"/>
      <c r="P4" s="542"/>
      <c r="Q4" s="542"/>
      <c r="R4" s="543"/>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1"/>
      <c r="CF4" s="541"/>
      <c r="CG4" s="541"/>
      <c r="CH4" s="552" t="s">
        <v>694</v>
      </c>
      <c r="CI4" s="541"/>
      <c r="CJ4" s="543"/>
      <c r="CK4" s="543"/>
      <c r="CL4" s="543"/>
      <c r="CM4" s="543"/>
      <c r="CN4" s="543"/>
      <c r="CO4" s="543"/>
      <c r="CP4" s="8"/>
      <c r="CQ4" s="8"/>
      <c r="CR4" s="543"/>
      <c r="CS4" s="543"/>
      <c r="CT4" s="543"/>
      <c r="CU4" s="543"/>
      <c r="CV4" s="541"/>
      <c r="CW4" s="545"/>
      <c r="CX4" s="545"/>
      <c r="CY4" s="545"/>
      <c r="CZ4" s="545"/>
      <c r="DA4" s="545"/>
      <c r="DB4" s="541"/>
      <c r="DC4" s="541"/>
      <c r="DD4" s="545"/>
      <c r="DE4" s="545"/>
      <c r="DF4" s="545"/>
      <c r="DG4" s="545"/>
      <c r="DH4" s="545"/>
      <c r="DI4" s="541"/>
      <c r="DJ4" s="541"/>
      <c r="DK4" s="545"/>
      <c r="DL4" s="545"/>
      <c r="DM4" s="540"/>
      <c r="DN4" s="540"/>
      <c r="DO4" s="540"/>
      <c r="DP4" s="540"/>
      <c r="DQ4" s="540"/>
      <c r="DR4" s="540"/>
      <c r="DS4" s="540"/>
      <c r="DT4" s="540"/>
      <c r="DU4" s="540"/>
      <c r="DV4" s="540"/>
      <c r="DW4" s="540"/>
      <c r="DX4" s="540"/>
      <c r="DY4" s="540"/>
      <c r="DZ4" s="540"/>
      <c r="EA4" s="540"/>
      <c r="EB4" s="540"/>
      <c r="EC4" s="540"/>
      <c r="ED4" s="540"/>
      <c r="EE4" s="540"/>
      <c r="EF4" s="540"/>
    </row>
    <row r="5" spans="1:136" ht="27" customHeight="1">
      <c r="A5" s="541"/>
      <c r="B5" s="541"/>
      <c r="C5" s="546"/>
      <c r="D5" s="547"/>
      <c r="E5" s="543"/>
      <c r="F5" s="543" t="s">
        <v>735</v>
      </c>
      <c r="G5" s="543"/>
      <c r="H5" s="543"/>
      <c r="I5" s="543"/>
      <c r="J5" s="543"/>
      <c r="K5" s="543"/>
      <c r="L5" s="543"/>
      <c r="M5" s="542"/>
      <c r="N5" s="542"/>
      <c r="O5" s="542"/>
      <c r="P5" s="542"/>
      <c r="Q5" s="542"/>
      <c r="R5" s="543"/>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5"/>
      <c r="DD5" s="545"/>
      <c r="DE5" s="545"/>
      <c r="DF5" s="545"/>
      <c r="DG5" s="545"/>
      <c r="DH5" s="545"/>
      <c r="DI5" s="545"/>
      <c r="DJ5" s="545"/>
      <c r="DK5" s="545"/>
      <c r="DL5" s="545"/>
      <c r="DM5" s="540"/>
      <c r="DN5" s="540"/>
      <c r="DO5" s="540"/>
      <c r="DP5" s="540"/>
      <c r="DQ5" s="540"/>
      <c r="DR5" s="540"/>
      <c r="DS5" s="540"/>
      <c r="DT5" s="540"/>
      <c r="DU5" s="540"/>
      <c r="DV5" s="540"/>
      <c r="DW5" s="540"/>
      <c r="DX5" s="540"/>
      <c r="DY5" s="540"/>
      <c r="DZ5" s="540"/>
      <c r="EA5" s="540"/>
      <c r="EB5" s="540"/>
      <c r="EC5" s="540"/>
      <c r="ED5" s="540"/>
      <c r="EE5" s="540"/>
      <c r="EF5" s="540"/>
    </row>
    <row r="6" spans="1:136" ht="27" customHeight="1">
      <c r="A6" s="541"/>
      <c r="B6" s="541"/>
      <c r="C6" s="546"/>
      <c r="D6" s="547"/>
      <c r="E6" s="543"/>
      <c r="F6" s="543" t="s">
        <v>695</v>
      </c>
      <c r="G6" s="543"/>
      <c r="H6" s="543"/>
      <c r="I6" s="543"/>
      <c r="J6" s="543"/>
      <c r="K6" s="543"/>
      <c r="L6" s="543"/>
      <c r="M6" s="542"/>
      <c r="N6" s="542"/>
      <c r="O6" s="542"/>
      <c r="P6" s="542"/>
      <c r="Q6" s="542"/>
      <c r="R6" s="543"/>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5"/>
      <c r="DD6" s="545"/>
      <c r="DE6" s="545"/>
      <c r="DF6" s="545"/>
      <c r="DG6" s="545"/>
      <c r="DH6" s="545"/>
      <c r="DI6" s="545"/>
      <c r="DJ6" s="545"/>
      <c r="DK6" s="545"/>
      <c r="DL6" s="545"/>
      <c r="DM6" s="540"/>
      <c r="DN6" s="540"/>
      <c r="DO6" s="540"/>
      <c r="DP6" s="540"/>
      <c r="DQ6" s="540"/>
      <c r="DR6" s="540"/>
      <c r="DS6" s="540"/>
      <c r="DT6" s="540"/>
      <c r="DU6" s="540"/>
      <c r="DV6" s="540"/>
      <c r="DW6" s="540"/>
      <c r="DX6" s="540"/>
      <c r="DY6" s="540"/>
      <c r="DZ6" s="540"/>
      <c r="EA6" s="540"/>
      <c r="EB6" s="540"/>
      <c r="EC6" s="540"/>
      <c r="ED6" s="540"/>
      <c r="EE6" s="540"/>
      <c r="EF6" s="540"/>
    </row>
    <row r="7" spans="1:136" ht="27" customHeight="1">
      <c r="A7" s="541"/>
      <c r="B7" s="541"/>
      <c r="C7" s="546"/>
      <c r="D7" s="547"/>
      <c r="E7" s="543"/>
      <c r="F7" s="541"/>
      <c r="G7" s="543" t="s">
        <v>847</v>
      </c>
      <c r="H7" s="543"/>
      <c r="I7" s="543"/>
      <c r="J7" s="543"/>
      <c r="K7" s="543"/>
      <c r="L7" s="543"/>
      <c r="M7" s="542"/>
      <c r="N7" s="542"/>
      <c r="O7" s="542"/>
      <c r="P7" s="542"/>
      <c r="Q7" s="542"/>
      <c r="R7" s="543"/>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5"/>
      <c r="DD7" s="545"/>
      <c r="DE7" s="545"/>
      <c r="DF7" s="545"/>
      <c r="DG7" s="545"/>
      <c r="DH7" s="545"/>
      <c r="DI7" s="545"/>
      <c r="DJ7" s="545"/>
      <c r="DK7" s="545"/>
      <c r="DL7" s="545"/>
      <c r="DM7" s="540"/>
      <c r="DN7" s="540"/>
      <c r="DO7" s="540"/>
      <c r="DP7" s="540"/>
      <c r="DQ7" s="540"/>
      <c r="DR7" s="540"/>
      <c r="DS7" s="540"/>
      <c r="DT7" s="540"/>
      <c r="DU7" s="540"/>
      <c r="DV7" s="540"/>
      <c r="DW7" s="540"/>
      <c r="DX7" s="540"/>
      <c r="DY7" s="540"/>
      <c r="DZ7" s="540"/>
      <c r="EA7" s="540"/>
      <c r="EB7" s="540"/>
      <c r="EC7" s="540"/>
      <c r="ED7" s="540"/>
      <c r="EE7" s="540"/>
      <c r="EF7" s="540"/>
    </row>
    <row r="8" spans="1:136" ht="27" customHeight="1">
      <c r="A8" s="541"/>
      <c r="B8" s="541"/>
      <c r="C8" s="546"/>
      <c r="D8" s="547"/>
      <c r="E8" s="543"/>
      <c r="F8" s="543" t="s">
        <v>848</v>
      </c>
      <c r="G8" s="543"/>
      <c r="H8" s="543"/>
      <c r="I8" s="543"/>
      <c r="J8" s="543"/>
      <c r="K8" s="543"/>
      <c r="L8" s="543"/>
      <c r="M8" s="542"/>
      <c r="N8" s="542"/>
      <c r="O8" s="542"/>
      <c r="P8" s="542"/>
      <c r="Q8" s="542"/>
      <c r="R8" s="543"/>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5"/>
      <c r="DD8" s="545"/>
      <c r="DE8" s="545"/>
      <c r="DF8" s="545"/>
      <c r="DG8" s="545"/>
      <c r="DH8" s="545"/>
      <c r="DI8" s="545"/>
      <c r="DJ8" s="545"/>
      <c r="DK8" s="545"/>
      <c r="DL8" s="545"/>
      <c r="DM8" s="540"/>
      <c r="DN8" s="540"/>
      <c r="DO8" s="540"/>
      <c r="DP8" s="540"/>
      <c r="DQ8" s="540"/>
      <c r="DR8" s="540"/>
      <c r="DS8" s="540"/>
      <c r="DT8" s="540"/>
      <c r="DU8" s="540"/>
      <c r="DV8" s="540"/>
      <c r="DW8" s="540"/>
      <c r="DX8" s="540"/>
      <c r="DY8" s="540"/>
      <c r="DZ8" s="540"/>
      <c r="EA8" s="540"/>
      <c r="EB8" s="540"/>
      <c r="EC8" s="540"/>
      <c r="ED8" s="540"/>
      <c r="EE8" s="540"/>
      <c r="EF8" s="540"/>
    </row>
    <row r="9" spans="1:136" ht="27" customHeight="1">
      <c r="A9" s="541"/>
      <c r="B9" s="541"/>
      <c r="C9" s="546"/>
      <c r="D9" s="547"/>
      <c r="E9" s="543"/>
      <c r="F9" s="541"/>
      <c r="G9" s="543" t="s">
        <v>689</v>
      </c>
      <c r="H9" s="543"/>
      <c r="I9" s="543"/>
      <c r="J9" s="543"/>
      <c r="K9" s="543"/>
      <c r="L9" s="543"/>
      <c r="M9" s="542"/>
      <c r="N9" s="542"/>
      <c r="O9" s="542"/>
      <c r="P9" s="542"/>
      <c r="Q9" s="542"/>
      <c r="R9" s="543"/>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5"/>
      <c r="DD9" s="545"/>
      <c r="DE9" s="545"/>
      <c r="DF9" s="545"/>
      <c r="DG9" s="545"/>
      <c r="DH9" s="545"/>
      <c r="DI9" s="545"/>
      <c r="DJ9" s="545"/>
      <c r="DK9" s="545"/>
      <c r="DL9" s="545"/>
      <c r="DM9" s="540"/>
      <c r="DN9" s="540"/>
      <c r="DO9" s="540"/>
      <c r="DP9" s="540"/>
      <c r="DQ9" s="540"/>
      <c r="DR9" s="540"/>
      <c r="DS9" s="540"/>
      <c r="DT9" s="540"/>
      <c r="DU9" s="540"/>
      <c r="DV9" s="540"/>
      <c r="DW9" s="540"/>
      <c r="DX9" s="540"/>
      <c r="DY9" s="540"/>
      <c r="DZ9" s="540"/>
      <c r="EA9" s="540"/>
      <c r="EB9" s="540"/>
      <c r="EC9" s="540"/>
      <c r="ED9" s="540"/>
      <c r="EE9" s="540"/>
      <c r="EF9" s="540"/>
    </row>
    <row r="10" spans="1:136" ht="27" customHeight="1">
      <c r="A10" s="541"/>
      <c r="B10" s="541"/>
      <c r="C10" s="546"/>
      <c r="D10" s="547"/>
      <c r="E10" s="543"/>
      <c r="F10" s="543"/>
      <c r="G10" s="543" t="s">
        <v>849</v>
      </c>
      <c r="H10" s="543"/>
      <c r="I10" s="543"/>
      <c r="J10" s="543"/>
      <c r="K10" s="543"/>
      <c r="L10" s="543"/>
      <c r="M10" s="542"/>
      <c r="N10" s="542"/>
      <c r="O10" s="542"/>
      <c r="P10" s="542"/>
      <c r="Q10" s="542"/>
      <c r="R10" s="543"/>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5"/>
      <c r="DD10" s="545"/>
      <c r="DE10" s="545"/>
      <c r="DF10" s="545"/>
      <c r="DG10" s="545"/>
      <c r="DH10" s="545"/>
      <c r="DI10" s="545"/>
      <c r="DJ10" s="545"/>
      <c r="DK10" s="545"/>
      <c r="DL10" s="545"/>
      <c r="DM10" s="540"/>
      <c r="DN10" s="540"/>
      <c r="DO10" s="540"/>
      <c r="DP10" s="540"/>
      <c r="DQ10" s="540"/>
      <c r="DR10" s="540"/>
      <c r="DS10" s="540"/>
      <c r="DT10" s="540"/>
      <c r="DU10" s="540"/>
      <c r="DV10" s="540"/>
      <c r="DW10" s="540"/>
      <c r="DX10" s="540"/>
      <c r="DY10" s="540"/>
      <c r="DZ10" s="540"/>
      <c r="EA10" s="540"/>
      <c r="EB10" s="540"/>
      <c r="EC10" s="540"/>
      <c r="ED10" s="540"/>
      <c r="EE10" s="540"/>
      <c r="EF10" s="540"/>
    </row>
    <row r="11" spans="1:136" ht="27" customHeight="1">
      <c r="A11" s="541"/>
      <c r="B11" s="541"/>
      <c r="C11" s="546"/>
      <c r="D11" s="547"/>
      <c r="E11" s="543"/>
      <c r="F11" s="541"/>
      <c r="G11" s="543" t="s">
        <v>690</v>
      </c>
      <c r="H11" s="543"/>
      <c r="I11" s="543"/>
      <c r="J11" s="543"/>
      <c r="K11" s="543"/>
      <c r="L11" s="543"/>
      <c r="M11" s="542"/>
      <c r="N11" s="542"/>
      <c r="O11" s="542"/>
      <c r="P11" s="542"/>
      <c r="Q11" s="542"/>
      <c r="R11" s="543"/>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5"/>
      <c r="DD11" s="545"/>
      <c r="DE11" s="545"/>
      <c r="DF11" s="545"/>
      <c r="DG11" s="545"/>
      <c r="DH11" s="545"/>
      <c r="DI11" s="545"/>
      <c r="DJ11" s="545"/>
      <c r="DK11" s="545"/>
      <c r="DL11" s="545"/>
      <c r="DM11" s="540"/>
      <c r="DN11" s="540"/>
      <c r="DO11" s="540"/>
      <c r="DP11" s="540"/>
      <c r="DQ11" s="540"/>
      <c r="DR11" s="540"/>
      <c r="DS11" s="540"/>
      <c r="DT11" s="540"/>
      <c r="DU11" s="540"/>
      <c r="DV11" s="540"/>
      <c r="DW11" s="540"/>
      <c r="DX11" s="540"/>
      <c r="DY11" s="540"/>
      <c r="DZ11" s="540"/>
      <c r="EA11" s="540"/>
      <c r="EB11" s="540"/>
      <c r="EC11" s="540"/>
      <c r="ED11" s="540"/>
      <c r="EE11" s="540"/>
      <c r="EF11" s="540"/>
    </row>
    <row r="12" spans="1:136" ht="27" customHeight="1">
      <c r="A12" s="541"/>
      <c r="B12" s="541"/>
      <c r="C12" s="546"/>
      <c r="D12" s="547"/>
      <c r="E12" s="543"/>
      <c r="F12" s="543"/>
      <c r="G12" s="543" t="s">
        <v>850</v>
      </c>
      <c r="H12" s="543"/>
      <c r="I12" s="543"/>
      <c r="J12" s="543"/>
      <c r="K12" s="543"/>
      <c r="L12" s="543"/>
      <c r="M12" s="542"/>
      <c r="N12" s="542"/>
      <c r="O12" s="542"/>
      <c r="P12" s="542"/>
      <c r="Q12" s="542"/>
      <c r="R12" s="543"/>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5"/>
      <c r="DD12" s="545"/>
      <c r="DE12" s="545"/>
      <c r="DF12" s="545"/>
      <c r="DG12" s="545"/>
      <c r="DH12" s="545"/>
      <c r="DI12" s="545"/>
      <c r="DJ12" s="545"/>
      <c r="DK12" s="545"/>
      <c r="DL12" s="545"/>
      <c r="DM12" s="540"/>
      <c r="DN12" s="540"/>
      <c r="DO12" s="540"/>
      <c r="DP12" s="540"/>
      <c r="DQ12" s="540"/>
      <c r="DR12" s="540"/>
      <c r="DS12" s="540"/>
      <c r="DT12" s="540"/>
      <c r="DU12" s="540"/>
      <c r="DV12" s="540"/>
      <c r="DW12" s="540"/>
      <c r="DX12" s="540"/>
      <c r="DY12" s="540"/>
      <c r="DZ12" s="540"/>
      <c r="EA12" s="540"/>
      <c r="EB12" s="540"/>
      <c r="EC12" s="540"/>
      <c r="ED12" s="540"/>
      <c r="EE12" s="540"/>
      <c r="EF12" s="540"/>
    </row>
    <row r="13" spans="1:136" ht="27" customHeight="1">
      <c r="A13" s="541"/>
      <c r="B13" s="541"/>
      <c r="C13" s="546"/>
      <c r="D13" s="547"/>
      <c r="E13" s="543"/>
      <c r="F13" s="543"/>
      <c r="G13" s="543" t="s">
        <v>691</v>
      </c>
      <c r="H13" s="543"/>
      <c r="I13" s="543"/>
      <c r="J13" s="543"/>
      <c r="K13" s="543"/>
      <c r="L13" s="543"/>
      <c r="M13" s="542"/>
      <c r="N13" s="542"/>
      <c r="O13" s="542"/>
      <c r="P13" s="542"/>
      <c r="Q13" s="542"/>
      <c r="R13" s="543"/>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5"/>
      <c r="DD13" s="545"/>
      <c r="DE13" s="545"/>
      <c r="DF13" s="545"/>
      <c r="DG13" s="545"/>
      <c r="DH13" s="545"/>
      <c r="DI13" s="545"/>
      <c r="DJ13" s="545"/>
      <c r="DK13" s="545"/>
      <c r="DL13" s="545"/>
      <c r="DM13" s="540"/>
      <c r="DN13" s="540"/>
      <c r="DO13" s="540"/>
      <c r="DP13" s="540"/>
      <c r="DQ13" s="540"/>
      <c r="DR13" s="540"/>
      <c r="DS13" s="540"/>
      <c r="DT13" s="540"/>
      <c r="DU13" s="540"/>
      <c r="DV13" s="540"/>
      <c r="DW13" s="540"/>
      <c r="DX13" s="540"/>
      <c r="DY13" s="540"/>
      <c r="DZ13" s="540"/>
      <c r="EA13" s="540"/>
      <c r="EB13" s="540"/>
      <c r="EC13" s="540"/>
      <c r="ED13" s="540"/>
      <c r="EE13" s="540"/>
      <c r="EF13" s="540"/>
    </row>
    <row r="14" spans="1:136" ht="21" customHeight="1">
      <c r="A14" s="541"/>
      <c r="B14" s="541"/>
      <c r="C14" s="546"/>
      <c r="D14" s="547"/>
      <c r="E14" s="543"/>
      <c r="F14" s="543"/>
      <c r="G14" s="543"/>
      <c r="H14" s="543"/>
      <c r="I14" s="543" t="s">
        <v>692</v>
      </c>
      <c r="J14" s="543"/>
      <c r="K14" s="543"/>
      <c r="L14" s="543"/>
      <c r="M14" s="542"/>
      <c r="N14" s="542"/>
      <c r="O14" s="542"/>
      <c r="P14" s="542"/>
      <c r="Q14" s="542"/>
      <c r="R14" s="543"/>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5"/>
      <c r="DD14" s="545"/>
      <c r="DE14" s="545"/>
      <c r="DF14" s="545"/>
      <c r="DG14" s="545"/>
      <c r="DH14" s="545"/>
      <c r="DI14" s="545"/>
      <c r="DJ14" s="545"/>
      <c r="DK14" s="545"/>
      <c r="DL14" s="545"/>
      <c r="DM14" s="540"/>
      <c r="DN14" s="540"/>
      <c r="DO14" s="540"/>
      <c r="DP14" s="540"/>
      <c r="DQ14" s="540"/>
      <c r="DR14" s="540"/>
      <c r="DS14" s="540"/>
      <c r="DT14" s="540"/>
      <c r="DU14" s="540"/>
      <c r="DV14" s="540"/>
      <c r="DW14" s="540"/>
      <c r="DX14" s="540"/>
      <c r="DY14" s="540"/>
      <c r="DZ14" s="540"/>
      <c r="EA14" s="540"/>
      <c r="EB14" s="540"/>
      <c r="EC14" s="540"/>
      <c r="ED14" s="540"/>
      <c r="EE14" s="540"/>
      <c r="EF14" s="540"/>
    </row>
    <row r="15" spans="1:136" ht="21.6" customHeight="1">
      <c r="A15" s="541"/>
      <c r="B15" s="541"/>
      <c r="C15" s="546"/>
      <c r="D15" s="547"/>
      <c r="E15" s="543"/>
      <c r="F15" s="543" t="s">
        <v>851</v>
      </c>
      <c r="G15" s="543"/>
      <c r="H15" s="543"/>
      <c r="I15" s="543"/>
      <c r="J15" s="543"/>
      <c r="K15" s="543"/>
      <c r="L15" s="543"/>
      <c r="M15" s="542"/>
      <c r="N15" s="542"/>
      <c r="O15" s="542"/>
      <c r="P15" s="542"/>
      <c r="Q15" s="542"/>
      <c r="R15" s="543"/>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5"/>
      <c r="DD15" s="545"/>
      <c r="DE15" s="545"/>
      <c r="DF15" s="545"/>
      <c r="DG15" s="545"/>
      <c r="DH15" s="545"/>
      <c r="DI15" s="545"/>
      <c r="DJ15" s="545"/>
      <c r="DK15" s="545"/>
      <c r="DL15" s="545"/>
      <c r="DM15" s="540"/>
      <c r="DN15" s="540"/>
      <c r="DO15" s="540"/>
      <c r="DP15" s="540"/>
      <c r="DQ15" s="540"/>
      <c r="DR15" s="540"/>
      <c r="DS15" s="540"/>
      <c r="DT15" s="540"/>
      <c r="DU15" s="540"/>
      <c r="DV15" s="540"/>
      <c r="DW15" s="540"/>
      <c r="DX15" s="540"/>
      <c r="DY15" s="540"/>
      <c r="DZ15" s="540"/>
      <c r="EA15" s="540"/>
      <c r="EB15" s="540"/>
      <c r="EC15" s="540"/>
      <c r="ED15" s="540"/>
      <c r="EE15" s="540"/>
      <c r="EF15" s="540"/>
    </row>
    <row r="16" spans="1:136" ht="20.25" customHeight="1">
      <c r="A16" s="541"/>
      <c r="B16" s="541"/>
      <c r="C16" s="546"/>
      <c r="D16" s="547"/>
      <c r="E16" s="543"/>
      <c r="F16" s="541"/>
      <c r="G16" s="543" t="s">
        <v>693</v>
      </c>
      <c r="H16" s="543"/>
      <c r="I16" s="543"/>
      <c r="J16" s="543"/>
      <c r="K16" s="543"/>
      <c r="L16" s="543"/>
      <c r="M16" s="542"/>
      <c r="N16" s="542"/>
      <c r="O16" s="542"/>
      <c r="P16" s="542"/>
      <c r="Q16" s="542"/>
      <c r="R16" s="543"/>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5"/>
      <c r="DD16" s="545"/>
      <c r="DE16" s="545"/>
      <c r="DF16" s="545"/>
      <c r="DG16" s="545"/>
      <c r="DH16" s="545"/>
      <c r="DI16" s="545"/>
      <c r="DJ16" s="545"/>
      <c r="DK16" s="545"/>
      <c r="DL16" s="545"/>
      <c r="DM16" s="540"/>
      <c r="DN16" s="540"/>
      <c r="DO16" s="540"/>
      <c r="DP16" s="540"/>
      <c r="DQ16" s="540"/>
      <c r="DR16" s="540"/>
      <c r="DS16" s="540"/>
      <c r="DT16" s="540"/>
      <c r="DU16" s="540"/>
      <c r="DV16" s="540"/>
      <c r="DW16" s="540"/>
      <c r="DX16" s="540"/>
      <c r="DY16" s="540"/>
      <c r="DZ16" s="540"/>
      <c r="EA16" s="540"/>
      <c r="EB16" s="540"/>
      <c r="EC16" s="540"/>
      <c r="ED16" s="540"/>
      <c r="EE16" s="540"/>
      <c r="EF16" s="540"/>
    </row>
    <row r="17" spans="1:136" ht="5.25" customHeight="1">
      <c r="A17" s="541"/>
      <c r="B17" s="541"/>
      <c r="C17" s="546"/>
      <c r="D17" s="547"/>
      <c r="E17" s="543"/>
      <c r="F17" s="543"/>
      <c r="G17" s="543"/>
      <c r="H17" s="543"/>
      <c r="I17" s="544"/>
      <c r="J17" s="544"/>
      <c r="K17" s="544"/>
      <c r="L17" s="544"/>
      <c r="M17" s="544"/>
      <c r="N17" s="544"/>
      <c r="O17" s="544"/>
      <c r="P17" s="544"/>
      <c r="Q17" s="544"/>
      <c r="R17" s="544"/>
      <c r="S17" s="544"/>
      <c r="T17" s="544"/>
      <c r="U17" s="544"/>
      <c r="V17" s="544"/>
      <c r="W17" s="544"/>
      <c r="X17" s="544"/>
      <c r="Y17" s="548"/>
      <c r="Z17" s="548"/>
      <c r="AA17" s="548"/>
      <c r="AB17" s="548"/>
      <c r="AC17" s="548"/>
      <c r="AD17" s="548"/>
      <c r="AE17" s="548"/>
      <c r="AF17" s="548"/>
      <c r="AG17" s="548"/>
      <c r="AH17" s="544"/>
      <c r="AI17" s="549"/>
      <c r="AJ17" s="545"/>
      <c r="AK17" s="544"/>
      <c r="AL17" s="544"/>
      <c r="AM17" s="544"/>
      <c r="AN17" s="544"/>
      <c r="AO17" s="544"/>
      <c r="AP17" s="544"/>
      <c r="AQ17" s="544"/>
      <c r="AR17" s="544"/>
      <c r="AS17" s="544"/>
      <c r="AT17" s="544"/>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5"/>
      <c r="CZ17" s="545"/>
      <c r="DA17" s="545"/>
      <c r="DB17" s="545"/>
      <c r="DC17" s="545"/>
      <c r="DD17" s="545"/>
      <c r="DE17" s="545"/>
      <c r="DF17" s="545"/>
      <c r="DG17" s="545"/>
      <c r="DH17" s="545"/>
      <c r="DI17" s="545"/>
      <c r="DJ17" s="545"/>
      <c r="DK17" s="545"/>
      <c r="DL17" s="545"/>
      <c r="DM17" s="540"/>
      <c r="DN17" s="540"/>
      <c r="DO17" s="540"/>
      <c r="DP17" s="540"/>
      <c r="DQ17" s="540"/>
      <c r="DR17" s="540"/>
      <c r="DS17" s="540"/>
      <c r="DT17" s="540"/>
      <c r="DU17" s="540"/>
      <c r="DV17" s="540"/>
      <c r="DW17" s="540"/>
      <c r="DX17" s="540"/>
      <c r="DY17" s="540"/>
      <c r="DZ17" s="540"/>
      <c r="EA17" s="540"/>
      <c r="EB17" s="540"/>
      <c r="EC17" s="540"/>
      <c r="ED17" s="540"/>
      <c r="EE17" s="540"/>
      <c r="EF17" s="540"/>
    </row>
    <row r="18" spans="1:136" ht="25.15" customHeight="1">
      <c r="A18" s="541"/>
      <c r="B18" s="541"/>
      <c r="C18" s="546"/>
      <c r="D18" s="547"/>
      <c r="E18" s="550" t="s">
        <v>241</v>
      </c>
      <c r="F18" s="543"/>
      <c r="G18" s="543"/>
      <c r="H18" s="543"/>
      <c r="I18" s="543"/>
      <c r="J18" s="543"/>
      <c r="K18" s="543"/>
      <c r="L18" s="543"/>
      <c r="M18" s="551"/>
      <c r="N18" s="551"/>
      <c r="O18" s="551"/>
      <c r="P18" s="551"/>
      <c r="Q18" s="551"/>
      <c r="R18" s="543"/>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5"/>
      <c r="DD18" s="545"/>
      <c r="DE18" s="545"/>
      <c r="DF18" s="545"/>
      <c r="DG18" s="545"/>
      <c r="DH18" s="545"/>
      <c r="DI18" s="545"/>
      <c r="DJ18" s="545"/>
      <c r="DK18" s="545"/>
      <c r="DL18" s="545"/>
      <c r="DM18" s="540"/>
      <c r="DN18" s="540"/>
      <c r="DO18" s="540"/>
      <c r="DP18" s="540"/>
      <c r="DQ18" s="540"/>
      <c r="DR18" s="540"/>
      <c r="DS18" s="540"/>
      <c r="DT18" s="540"/>
      <c r="DU18" s="540"/>
      <c r="DV18" s="540"/>
      <c r="DW18" s="540"/>
      <c r="DX18" s="540"/>
      <c r="DY18" s="540"/>
      <c r="DZ18" s="540"/>
      <c r="EA18" s="540"/>
      <c r="EB18" s="540"/>
      <c r="EC18" s="540"/>
      <c r="ED18" s="540"/>
      <c r="EE18" s="540"/>
      <c r="EF18" s="540"/>
    </row>
    <row r="19" spans="1:136" ht="24.4" customHeight="1">
      <c r="A19" s="541"/>
      <c r="B19" s="541"/>
      <c r="C19" s="546"/>
      <c r="D19" s="547"/>
      <c r="E19" s="543" t="s">
        <v>240</v>
      </c>
      <c r="F19" s="543"/>
      <c r="G19" s="543"/>
      <c r="H19" s="543"/>
      <c r="I19" s="543"/>
      <c r="J19" s="543"/>
      <c r="K19" s="543"/>
      <c r="L19" s="543"/>
      <c r="M19" s="551"/>
      <c r="N19" s="551"/>
      <c r="O19" s="551"/>
      <c r="P19" s="551"/>
      <c r="Q19" s="551"/>
      <c r="R19" s="543"/>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5"/>
      <c r="DD19" s="545"/>
      <c r="DE19" s="545"/>
      <c r="DF19" s="545"/>
      <c r="DG19" s="545"/>
      <c r="DH19" s="545"/>
      <c r="DI19" s="545"/>
      <c r="DJ19" s="545"/>
      <c r="DK19" s="545"/>
      <c r="DL19" s="545"/>
      <c r="DM19" s="540"/>
      <c r="DN19" s="540"/>
      <c r="DO19" s="540"/>
      <c r="DP19" s="540"/>
      <c r="DQ19" s="540"/>
      <c r="DR19" s="540"/>
      <c r="DS19" s="540"/>
      <c r="DT19" s="540"/>
      <c r="DU19" s="540"/>
      <c r="DV19" s="540"/>
      <c r="DW19" s="540"/>
      <c r="DX19" s="540"/>
      <c r="DY19" s="540"/>
      <c r="DZ19" s="540"/>
      <c r="EA19" s="540"/>
      <c r="EB19" s="540"/>
      <c r="EC19" s="540"/>
      <c r="ED19" s="540"/>
      <c r="EE19" s="540"/>
      <c r="EF19" s="540"/>
    </row>
    <row r="20" spans="1:136" ht="14.65" customHeight="1">
      <c r="A20" s="541"/>
      <c r="B20" s="541"/>
      <c r="C20" s="541"/>
      <c r="D20" s="546"/>
      <c r="E20" s="547"/>
      <c r="F20" s="543"/>
      <c r="G20" s="543"/>
      <c r="H20" s="543"/>
      <c r="I20" s="543"/>
      <c r="J20" s="544"/>
      <c r="K20" s="544"/>
      <c r="L20" s="544"/>
      <c r="M20" s="544"/>
      <c r="N20" s="544"/>
      <c r="O20" s="544"/>
      <c r="P20" s="544"/>
      <c r="Q20" s="544"/>
      <c r="R20" s="544"/>
      <c r="S20" s="544"/>
      <c r="T20" s="544"/>
      <c r="U20" s="544"/>
      <c r="V20" s="544"/>
      <c r="W20" s="544"/>
      <c r="X20" s="544"/>
      <c r="Y20" s="544"/>
      <c r="Z20" s="548"/>
      <c r="AA20" s="548"/>
      <c r="AB20" s="548"/>
      <c r="AC20" s="548"/>
      <c r="AD20" s="548"/>
      <c r="AE20" s="548"/>
      <c r="AF20" s="548"/>
      <c r="AG20" s="548"/>
      <c r="AH20" s="548"/>
      <c r="AI20" s="544"/>
      <c r="AJ20" s="549"/>
      <c r="AK20" s="545"/>
      <c r="AL20" s="544"/>
      <c r="AM20" s="544"/>
      <c r="AN20" s="544"/>
      <c r="AO20" s="544"/>
      <c r="AP20" s="544"/>
      <c r="AQ20" s="544"/>
      <c r="AR20" s="544"/>
      <c r="AS20" s="544"/>
      <c r="AT20" s="544"/>
      <c r="AU20" s="544"/>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5"/>
      <c r="DA20" s="545"/>
      <c r="DB20" s="545"/>
      <c r="DC20" s="545"/>
      <c r="DD20" s="545"/>
      <c r="DE20" s="545"/>
      <c r="DF20" s="545"/>
      <c r="DG20" s="545"/>
      <c r="DH20" s="545"/>
      <c r="DI20" s="545"/>
      <c r="DJ20" s="545"/>
      <c r="DK20" s="545"/>
      <c r="DL20" s="545"/>
      <c r="DM20" s="540"/>
    </row>
    <row r="21" spans="1:136" ht="11.85" hidden="1" customHeight="1">
      <c r="A21" s="8"/>
      <c r="B21" s="8"/>
      <c r="C21" s="126"/>
      <c r="D21" s="126"/>
      <c r="E21" s="126"/>
      <c r="F21" s="126"/>
      <c r="G21" s="126"/>
      <c r="H21" s="127"/>
      <c r="I21" s="127"/>
      <c r="J21" s="127"/>
      <c r="K21" s="127"/>
      <c r="L21" s="127"/>
      <c r="M21" s="127"/>
      <c r="N21" s="127"/>
      <c r="O21" s="127"/>
      <c r="P21" s="127"/>
      <c r="Q21" s="127"/>
      <c r="R21" s="127"/>
      <c r="S21" s="127"/>
      <c r="T21" s="127"/>
      <c r="U21" s="127"/>
      <c r="V21" s="127"/>
      <c r="W21" s="285"/>
      <c r="X21" s="286"/>
      <c r="Y21" s="286"/>
      <c r="Z21" s="286"/>
      <c r="AA21" s="286"/>
      <c r="AB21" s="286"/>
      <c r="AC21" s="286"/>
      <c r="AD21" s="286"/>
      <c r="AE21" s="286"/>
      <c r="AF21" s="286"/>
      <c r="AG21" s="127"/>
      <c r="AH21" s="175"/>
      <c r="AI21" s="8"/>
      <c r="AJ21" s="127"/>
      <c r="AK21" s="127"/>
      <c r="AL21" s="127"/>
      <c r="AM21" s="127"/>
      <c r="AN21" s="127"/>
      <c r="AO21" s="127"/>
      <c r="AP21" s="127"/>
      <c r="AQ21" s="127"/>
      <c r="AR21" s="127"/>
      <c r="AS21" s="127"/>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8"/>
      <c r="CY21" s="8"/>
      <c r="CZ21" s="8"/>
      <c r="DA21" s="8"/>
      <c r="DB21" s="8"/>
      <c r="DC21" s="8"/>
      <c r="DD21" s="8"/>
      <c r="DE21" s="8"/>
      <c r="DF21" s="8"/>
      <c r="DG21" s="8"/>
      <c r="DH21" s="8"/>
      <c r="DI21" s="8"/>
      <c r="DJ21" s="8"/>
      <c r="DL21" s="1698" t="s">
        <v>355</v>
      </c>
      <c r="DM21" s="1699"/>
    </row>
    <row r="22" spans="1:136" ht="21" hidden="1">
      <c r="A22" s="8"/>
      <c r="B22" s="8"/>
      <c r="C22" s="128"/>
      <c r="D22" s="274"/>
      <c r="E22" s="126"/>
      <c r="F22" s="126"/>
      <c r="G22" s="126"/>
      <c r="H22" s="126"/>
      <c r="I22" s="126"/>
      <c r="J22" s="126"/>
      <c r="K22" s="126"/>
      <c r="L22" s="275"/>
      <c r="M22" s="275"/>
      <c r="N22" s="275"/>
      <c r="O22" s="275"/>
      <c r="P22" s="275"/>
      <c r="Q22" s="126"/>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8"/>
      <c r="DC22" s="8"/>
      <c r="DD22" s="8"/>
      <c r="DE22" s="8"/>
      <c r="DF22" s="8"/>
      <c r="DG22" s="8"/>
      <c r="DH22" s="8"/>
      <c r="DI22" s="8"/>
      <c r="DJ22" s="8"/>
      <c r="DL22" s="350" t="s">
        <v>677</v>
      </c>
      <c r="DM22" s="350" t="s">
        <v>684</v>
      </c>
    </row>
    <row r="23" spans="1:136" ht="4.9000000000000004" customHeight="1">
      <c r="A23" s="8"/>
      <c r="B23" s="8"/>
      <c r="C23" s="128"/>
      <c r="D23" s="126"/>
      <c r="E23" s="126"/>
      <c r="F23" s="126"/>
      <c r="G23" s="126"/>
      <c r="H23" s="126"/>
      <c r="I23" s="126"/>
      <c r="J23" s="126"/>
      <c r="K23" s="126"/>
      <c r="L23" s="275"/>
      <c r="M23" s="275"/>
      <c r="N23" s="275"/>
      <c r="O23" s="275"/>
      <c r="P23" s="275"/>
      <c r="Q23" s="126"/>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8"/>
      <c r="DC23" s="8"/>
      <c r="DD23" s="8"/>
      <c r="DE23" s="8"/>
      <c r="DF23" s="8"/>
      <c r="DG23" s="8"/>
      <c r="DH23" s="8"/>
      <c r="DI23" s="8"/>
      <c r="DJ23" s="8"/>
      <c r="DL23" s="540"/>
      <c r="DM23" s="540"/>
    </row>
    <row r="24" spans="1:136" ht="3.4" customHeight="1">
      <c r="A24" s="8"/>
      <c r="B24" s="8"/>
      <c r="C24" s="128"/>
      <c r="D24" s="128"/>
      <c r="E24" s="128"/>
      <c r="F24" s="128"/>
      <c r="G24" s="128"/>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8"/>
      <c r="CY24" s="8"/>
      <c r="CZ24" s="8"/>
      <c r="DA24" s="8"/>
      <c r="DB24" s="8"/>
      <c r="DC24" s="8"/>
      <c r="DD24" s="8"/>
      <c r="DE24" s="8"/>
      <c r="DF24" s="8"/>
      <c r="DG24" s="8"/>
      <c r="DH24" s="8"/>
      <c r="DI24" s="8"/>
      <c r="DJ24" s="8"/>
      <c r="DL24" s="540"/>
      <c r="DM24" s="540"/>
    </row>
    <row r="25" spans="1:136" ht="8.25" customHeight="1" thickBot="1">
      <c r="F25" s="1615" t="s">
        <v>54</v>
      </c>
      <c r="G25" s="1615"/>
      <c r="H25" s="1615"/>
      <c r="I25" s="1615" t="s">
        <v>55</v>
      </c>
      <c r="J25" s="1615"/>
      <c r="K25" s="1615"/>
      <c r="L25" s="30"/>
      <c r="AA25" s="116"/>
      <c r="AB25" s="116"/>
      <c r="AC25" s="2051" t="s">
        <v>56</v>
      </c>
      <c r="AD25" s="2051"/>
      <c r="AE25" s="2051"/>
      <c r="AF25" s="2051"/>
      <c r="AG25" s="2051"/>
      <c r="AH25" s="2051"/>
      <c r="AI25" s="2051"/>
      <c r="AJ25" s="2051"/>
      <c r="AK25" s="2051"/>
      <c r="AL25" s="2051"/>
      <c r="AM25" s="2051"/>
      <c r="AN25" s="2051"/>
      <c r="AO25" s="116"/>
      <c r="AP25" s="116"/>
      <c r="AQ25" s="2051" t="s">
        <v>100</v>
      </c>
      <c r="AR25" s="2051"/>
      <c r="AS25" s="2051"/>
      <c r="AT25" s="2051"/>
      <c r="AU25" s="2051"/>
      <c r="AV25" s="2051"/>
      <c r="AW25" s="2051"/>
      <c r="AX25" s="2051"/>
      <c r="AY25" s="2051"/>
      <c r="AZ25" s="2051"/>
      <c r="BA25" s="2051"/>
      <c r="BB25" s="2051"/>
      <c r="BC25" s="2051"/>
      <c r="DL25" s="540"/>
      <c r="DM25" s="540"/>
    </row>
    <row r="26" spans="1:136" ht="8.25" customHeight="1">
      <c r="F26" s="1616"/>
      <c r="G26" s="1616"/>
      <c r="H26" s="1616"/>
      <c r="I26" s="1615"/>
      <c r="J26" s="1615"/>
      <c r="K26" s="1615"/>
      <c r="L26" s="42"/>
      <c r="AA26" s="116"/>
      <c r="AB26" s="116"/>
      <c r="AC26" s="2051"/>
      <c r="AD26" s="2051"/>
      <c r="AE26" s="2051"/>
      <c r="AF26" s="2051"/>
      <c r="AG26" s="2051"/>
      <c r="AH26" s="2051"/>
      <c r="AI26" s="2051"/>
      <c r="AJ26" s="2051"/>
      <c r="AK26" s="2051"/>
      <c r="AL26" s="2051"/>
      <c r="AM26" s="2051"/>
      <c r="AN26" s="2051"/>
      <c r="AO26" s="116"/>
      <c r="AP26" s="116"/>
      <c r="AQ26" s="2051"/>
      <c r="AR26" s="2051"/>
      <c r="AS26" s="2051"/>
      <c r="AT26" s="2051"/>
      <c r="AU26" s="2051"/>
      <c r="AV26" s="2051"/>
      <c r="AW26" s="2051"/>
      <c r="AX26" s="2051"/>
      <c r="AY26" s="2051"/>
      <c r="AZ26" s="2051"/>
      <c r="BA26" s="2051"/>
      <c r="BB26" s="2051"/>
      <c r="BC26" s="2051"/>
      <c r="CG26" s="1706" t="s">
        <v>224</v>
      </c>
      <c r="CH26" s="1707"/>
      <c r="CI26" s="1707"/>
      <c r="CJ26" s="1707"/>
      <c r="CK26" s="1707"/>
      <c r="CL26" s="1707"/>
      <c r="CM26" s="1707"/>
      <c r="CN26" s="1707"/>
      <c r="CO26" s="1707"/>
      <c r="CP26" s="1707"/>
      <c r="CQ26" s="1707"/>
      <c r="CR26" s="1707"/>
      <c r="CS26" s="1707"/>
      <c r="CT26" s="1707"/>
      <c r="CU26" s="1707"/>
      <c r="CV26" s="1707"/>
      <c r="CW26" s="1707"/>
      <c r="CX26" s="1707"/>
      <c r="CY26" s="1707"/>
      <c r="CZ26" s="1707"/>
      <c r="DA26" s="1707"/>
      <c r="DB26" s="1707"/>
      <c r="DC26" s="1708"/>
    </row>
    <row r="27" spans="1:136" ht="8.25" customHeight="1">
      <c r="F27" s="2042">
        <v>3</v>
      </c>
      <c r="G27" s="2043"/>
      <c r="H27" s="2044"/>
      <c r="J27" s="2042">
        <v>2</v>
      </c>
      <c r="K27" s="2043"/>
      <c r="L27" s="2044"/>
      <c r="N27" s="2042">
        <v>7</v>
      </c>
      <c r="O27" s="2043"/>
      <c r="P27" s="2044"/>
      <c r="R27" s="2042">
        <v>0</v>
      </c>
      <c r="S27" s="2043"/>
      <c r="T27" s="2044"/>
      <c r="V27" s="2042">
        <v>1</v>
      </c>
      <c r="W27" s="2043"/>
      <c r="X27" s="2044"/>
      <c r="AC27" s="2042"/>
      <c r="AD27" s="2055"/>
      <c r="AE27" s="2056"/>
      <c r="AG27" s="2042"/>
      <c r="AH27" s="2043"/>
      <c r="AI27" s="2044"/>
      <c r="AQ27" s="2042"/>
      <c r="AR27" s="2055"/>
      <c r="AS27" s="2056"/>
      <c r="AT27" s="1580"/>
      <c r="AU27" s="1470"/>
      <c r="CG27" s="1709"/>
      <c r="CH27" s="1710"/>
      <c r="CI27" s="1710"/>
      <c r="CJ27" s="1710"/>
      <c r="CK27" s="1710"/>
      <c r="CL27" s="1710"/>
      <c r="CM27" s="1710"/>
      <c r="CN27" s="1710"/>
      <c r="CO27" s="1710"/>
      <c r="CP27" s="1710"/>
      <c r="CQ27" s="1710"/>
      <c r="CR27" s="1710"/>
      <c r="CS27" s="1710"/>
      <c r="CT27" s="1710"/>
      <c r="CU27" s="1710"/>
      <c r="CV27" s="1710"/>
      <c r="CW27" s="1710"/>
      <c r="CX27" s="1710"/>
      <c r="CY27" s="1710"/>
      <c r="CZ27" s="1710"/>
      <c r="DA27" s="1710"/>
      <c r="DB27" s="1710"/>
      <c r="DC27" s="1711"/>
    </row>
    <row r="28" spans="1:136" ht="8.25" customHeight="1">
      <c r="F28" s="2045"/>
      <c r="G28" s="2046"/>
      <c r="H28" s="2047"/>
      <c r="J28" s="2045"/>
      <c r="K28" s="2046"/>
      <c r="L28" s="2047"/>
      <c r="N28" s="2045"/>
      <c r="O28" s="2046"/>
      <c r="P28" s="2047"/>
      <c r="R28" s="2045"/>
      <c r="S28" s="2046"/>
      <c r="T28" s="2047"/>
      <c r="V28" s="2045"/>
      <c r="W28" s="2046"/>
      <c r="X28" s="2047"/>
      <c r="AC28" s="2057"/>
      <c r="AD28" s="2058"/>
      <c r="AE28" s="2059"/>
      <c r="AG28" s="2045"/>
      <c r="AH28" s="2046"/>
      <c r="AI28" s="2047"/>
      <c r="AQ28" s="2057"/>
      <c r="AR28" s="2058"/>
      <c r="AS28" s="2059"/>
      <c r="AT28" s="1580"/>
      <c r="AU28" s="1470"/>
      <c r="CD28" s="44"/>
      <c r="CE28" s="124"/>
      <c r="CF28" s="124"/>
      <c r="CG28" s="1709"/>
      <c r="CH28" s="1710"/>
      <c r="CI28" s="1710"/>
      <c r="CJ28" s="1710"/>
      <c r="CK28" s="1710"/>
      <c r="CL28" s="1710"/>
      <c r="CM28" s="1710"/>
      <c r="CN28" s="1710"/>
      <c r="CO28" s="1710"/>
      <c r="CP28" s="1710"/>
      <c r="CQ28" s="1710"/>
      <c r="CR28" s="1710"/>
      <c r="CS28" s="1710"/>
      <c r="CT28" s="1710"/>
      <c r="CU28" s="1710"/>
      <c r="CV28" s="1710"/>
      <c r="CW28" s="1710"/>
      <c r="CX28" s="1710"/>
      <c r="CY28" s="1710"/>
      <c r="CZ28" s="1710"/>
      <c r="DA28" s="1710"/>
      <c r="DB28" s="1710"/>
      <c r="DC28" s="1711"/>
    </row>
    <row r="29" spans="1:136" ht="8.25" customHeight="1">
      <c r="F29" s="2045"/>
      <c r="G29" s="2046"/>
      <c r="H29" s="2047"/>
      <c r="J29" s="2045"/>
      <c r="K29" s="2046"/>
      <c r="L29" s="2047"/>
      <c r="N29" s="2045"/>
      <c r="O29" s="2046"/>
      <c r="P29" s="2047"/>
      <c r="R29" s="2045"/>
      <c r="S29" s="2046"/>
      <c r="T29" s="2047"/>
      <c r="V29" s="2045"/>
      <c r="W29" s="2046"/>
      <c r="X29" s="2047"/>
      <c r="AC29" s="2057"/>
      <c r="AD29" s="2058"/>
      <c r="AE29" s="2059"/>
      <c r="AG29" s="2045"/>
      <c r="AH29" s="2046"/>
      <c r="AI29" s="2047"/>
      <c r="AQ29" s="2057"/>
      <c r="AR29" s="2058"/>
      <c r="AS29" s="2059"/>
      <c r="AT29" s="1580"/>
      <c r="AU29" s="1470"/>
      <c r="CD29" s="44"/>
      <c r="CE29" s="124"/>
      <c r="CF29" s="124"/>
      <c r="CG29" s="1709"/>
      <c r="CH29" s="1710"/>
      <c r="CI29" s="1710"/>
      <c r="CJ29" s="1710"/>
      <c r="CK29" s="1710"/>
      <c r="CL29" s="1710"/>
      <c r="CM29" s="1710"/>
      <c r="CN29" s="1710"/>
      <c r="CO29" s="1710"/>
      <c r="CP29" s="1710"/>
      <c r="CQ29" s="1710"/>
      <c r="CR29" s="1710"/>
      <c r="CS29" s="1710"/>
      <c r="CT29" s="1710"/>
      <c r="CU29" s="1710"/>
      <c r="CV29" s="1710"/>
      <c r="CW29" s="1710"/>
      <c r="CX29" s="1710"/>
      <c r="CY29" s="1710"/>
      <c r="CZ29" s="1710"/>
      <c r="DA29" s="1710"/>
      <c r="DB29" s="1710"/>
      <c r="DC29" s="1711"/>
      <c r="DL29" s="540"/>
      <c r="DM29" s="540"/>
    </row>
    <row r="30" spans="1:136" ht="8.25" customHeight="1">
      <c r="F30" s="2048"/>
      <c r="G30" s="2049"/>
      <c r="H30" s="2050"/>
      <c r="J30" s="2048"/>
      <c r="K30" s="2049"/>
      <c r="L30" s="2050"/>
      <c r="N30" s="2048"/>
      <c r="O30" s="2049"/>
      <c r="P30" s="2050"/>
      <c r="R30" s="2048"/>
      <c r="S30" s="2049"/>
      <c r="T30" s="2050"/>
      <c r="V30" s="2048"/>
      <c r="W30" s="2049"/>
      <c r="X30" s="2050"/>
      <c r="AC30" s="2060"/>
      <c r="AD30" s="2061"/>
      <c r="AE30" s="2062"/>
      <c r="AG30" s="2048"/>
      <c r="AH30" s="2049"/>
      <c r="AI30" s="2050"/>
      <c r="AQ30" s="2060"/>
      <c r="AR30" s="2061"/>
      <c r="AS30" s="2062"/>
      <c r="AT30" s="1580"/>
      <c r="AU30" s="1470"/>
      <c r="BD30" s="1"/>
      <c r="BE30" s="7"/>
      <c r="BF30" s="7"/>
      <c r="BG30" s="7"/>
      <c r="BH30" s="7"/>
      <c r="BI30" s="1717" t="s">
        <v>101</v>
      </c>
      <c r="BJ30" s="1717"/>
      <c r="BK30" s="1717"/>
      <c r="BL30" s="1717"/>
      <c r="BM30" s="1717"/>
      <c r="BN30" s="1717"/>
      <c r="BO30" s="1717"/>
      <c r="BP30" s="1717"/>
      <c r="BQ30" s="1717"/>
      <c r="BR30" s="1717"/>
      <c r="BS30" s="1717"/>
      <c r="BT30" s="1717"/>
      <c r="BU30" s="1717"/>
      <c r="BV30" s="7"/>
      <c r="BW30" s="7"/>
      <c r="BX30" s="7"/>
      <c r="BY30" s="7"/>
      <c r="BZ30" s="2"/>
      <c r="CG30" s="1709"/>
      <c r="CH30" s="1710"/>
      <c r="CI30" s="1710"/>
      <c r="CJ30" s="1710"/>
      <c r="CK30" s="1710"/>
      <c r="CL30" s="1710"/>
      <c r="CM30" s="1710"/>
      <c r="CN30" s="1710"/>
      <c r="CO30" s="1710"/>
      <c r="CP30" s="1710"/>
      <c r="CQ30" s="1710"/>
      <c r="CR30" s="1710"/>
      <c r="CS30" s="1710"/>
      <c r="CT30" s="1710"/>
      <c r="CU30" s="1710"/>
      <c r="CV30" s="1710"/>
      <c r="CW30" s="1710"/>
      <c r="CX30" s="1710"/>
      <c r="CY30" s="1710"/>
      <c r="CZ30" s="1710"/>
      <c r="DA30" s="1710"/>
      <c r="DB30" s="1710"/>
      <c r="DC30" s="1711"/>
      <c r="DL30" s="540"/>
      <c r="DM30" s="540"/>
    </row>
    <row r="31" spans="1:136" ht="8.25" customHeight="1">
      <c r="BD31" s="5"/>
      <c r="BE31" s="9"/>
      <c r="BF31" s="9"/>
      <c r="BG31" s="9"/>
      <c r="BH31" s="9"/>
      <c r="BI31" s="1718"/>
      <c r="BJ31" s="1718"/>
      <c r="BK31" s="1718"/>
      <c r="BL31" s="1718"/>
      <c r="BM31" s="1718"/>
      <c r="BN31" s="1718"/>
      <c r="BO31" s="1718"/>
      <c r="BP31" s="1718"/>
      <c r="BQ31" s="1718"/>
      <c r="BR31" s="1718"/>
      <c r="BS31" s="1718"/>
      <c r="BT31" s="1718"/>
      <c r="BU31" s="1718"/>
      <c r="BV31" s="9"/>
      <c r="BW31" s="9"/>
      <c r="BX31" s="9"/>
      <c r="BY31" s="9"/>
      <c r="BZ31" s="6"/>
      <c r="CF31" s="123"/>
      <c r="CG31" s="1709"/>
      <c r="CH31" s="1710"/>
      <c r="CI31" s="1710"/>
      <c r="CJ31" s="1710"/>
      <c r="CK31" s="1710"/>
      <c r="CL31" s="1710"/>
      <c r="CM31" s="1710"/>
      <c r="CN31" s="1710"/>
      <c r="CO31" s="1710"/>
      <c r="CP31" s="1710"/>
      <c r="CQ31" s="1710"/>
      <c r="CR31" s="1710"/>
      <c r="CS31" s="1710"/>
      <c r="CT31" s="1710"/>
      <c r="CU31" s="1710"/>
      <c r="CV31" s="1710"/>
      <c r="CW31" s="1710"/>
      <c r="CX31" s="1710"/>
      <c r="CY31" s="1710"/>
      <c r="CZ31" s="1710"/>
      <c r="DA31" s="1710"/>
      <c r="DB31" s="1710"/>
      <c r="DC31" s="1711"/>
    </row>
    <row r="32" spans="1:136" ht="8.25" customHeight="1">
      <c r="C32" s="2208" t="s">
        <v>29</v>
      </c>
      <c r="D32" s="2209"/>
      <c r="E32" s="2210"/>
      <c r="F32" s="1634" t="s">
        <v>30</v>
      </c>
      <c r="G32" s="1635"/>
      <c r="H32" s="1635"/>
      <c r="I32" s="1635"/>
      <c r="J32" s="1635"/>
      <c r="K32" s="1635"/>
      <c r="L32" s="1636"/>
      <c r="M32" s="1887" t="s">
        <v>18</v>
      </c>
      <c r="N32" s="1887"/>
      <c r="O32" s="1887"/>
      <c r="P32" s="2181" t="s">
        <v>19</v>
      </c>
      <c r="Q32" s="2181"/>
      <c r="R32" s="2181"/>
      <c r="S32" s="2181"/>
      <c r="T32" s="2181"/>
      <c r="U32" s="2181"/>
      <c r="V32" s="1669" t="s">
        <v>20</v>
      </c>
      <c r="W32" s="1669"/>
      <c r="X32" s="1669"/>
      <c r="Y32" s="1669"/>
      <c r="Z32" s="1669"/>
      <c r="AA32" s="1669"/>
      <c r="AB32" s="1669"/>
      <c r="AC32" s="1669"/>
      <c r="AD32" s="1669"/>
      <c r="AE32" s="1669"/>
      <c r="AF32" s="1669"/>
      <c r="AG32" s="1669"/>
      <c r="AH32" s="1669"/>
      <c r="AI32" s="1669"/>
      <c r="AJ32" s="1669"/>
      <c r="AK32" s="1669"/>
      <c r="AL32" s="1669"/>
      <c r="AM32" s="1669"/>
      <c r="AN32" s="1669" t="s">
        <v>21</v>
      </c>
      <c r="AO32" s="1669"/>
      <c r="AP32" s="1669"/>
      <c r="AQ32" s="1669"/>
      <c r="AR32" s="1669"/>
      <c r="AS32" s="1669"/>
      <c r="AT32" s="1669"/>
      <c r="AU32" s="1669"/>
      <c r="AV32" s="1669"/>
      <c r="AW32" s="1669"/>
      <c r="AX32" s="1669"/>
      <c r="AY32" s="1670"/>
      <c r="AZ32" s="15"/>
      <c r="BD32" s="1719" t="s">
        <v>45</v>
      </c>
      <c r="BE32" s="1719"/>
      <c r="BF32" s="1719"/>
      <c r="BG32" s="1719"/>
      <c r="BH32" s="1719"/>
      <c r="BI32" s="1719" t="s">
        <v>46</v>
      </c>
      <c r="BJ32" s="1719"/>
      <c r="BK32" s="1719"/>
      <c r="BL32" s="1719"/>
      <c r="BM32" s="1719"/>
      <c r="BN32" s="1719"/>
      <c r="BO32" s="1720" t="s">
        <v>47</v>
      </c>
      <c r="BP32" s="1721"/>
      <c r="BQ32" s="1721"/>
      <c r="BR32" s="1721"/>
      <c r="BS32" s="1721"/>
      <c r="BT32" s="1721"/>
      <c r="BU32" s="1722"/>
      <c r="BV32" s="2093" t="s">
        <v>48</v>
      </c>
      <c r="BW32" s="2094"/>
      <c r="BX32" s="2094"/>
      <c r="BY32" s="2094"/>
      <c r="BZ32" s="2095"/>
      <c r="CG32" s="2086" t="s">
        <v>246</v>
      </c>
      <c r="CH32" s="2087"/>
      <c r="CI32" s="2087"/>
      <c r="CJ32" s="2087"/>
      <c r="CK32" s="2087"/>
      <c r="CL32" s="2087"/>
      <c r="CM32" s="2087"/>
      <c r="CN32" s="2087"/>
      <c r="CO32" s="2087"/>
      <c r="CP32" s="2087"/>
      <c r="CQ32" s="2087"/>
      <c r="CR32" s="2087"/>
      <c r="CS32" s="2087"/>
      <c r="CT32" s="2087"/>
      <c r="CU32" s="2087"/>
      <c r="CV32" s="2087"/>
      <c r="CW32" s="2087"/>
      <c r="CX32" s="2087"/>
      <c r="CY32" s="2087"/>
      <c r="CZ32" s="2087"/>
      <c r="DA32" s="2087"/>
      <c r="DB32" s="2087"/>
      <c r="DC32" s="2088"/>
    </row>
    <row r="33" spans="3:107" ht="8.25" customHeight="1">
      <c r="C33" s="1597"/>
      <c r="D33" s="1598"/>
      <c r="E33" s="2211"/>
      <c r="F33" s="1637"/>
      <c r="G33" s="1584"/>
      <c r="H33" s="1584"/>
      <c r="I33" s="1584"/>
      <c r="J33" s="1584"/>
      <c r="K33" s="1584"/>
      <c r="L33" s="1638"/>
      <c r="M33" s="1888"/>
      <c r="N33" s="1888"/>
      <c r="O33" s="1888"/>
      <c r="P33" s="2182"/>
      <c r="Q33" s="2182"/>
      <c r="R33" s="2182"/>
      <c r="S33" s="2182"/>
      <c r="T33" s="2182"/>
      <c r="U33" s="2182"/>
      <c r="V33" s="1671"/>
      <c r="W33" s="1671"/>
      <c r="X33" s="1671"/>
      <c r="Y33" s="1671"/>
      <c r="Z33" s="1671"/>
      <c r="AA33" s="1671"/>
      <c r="AB33" s="1671"/>
      <c r="AC33" s="1671"/>
      <c r="AD33" s="1671"/>
      <c r="AE33" s="1671"/>
      <c r="AF33" s="1671"/>
      <c r="AG33" s="1671"/>
      <c r="AH33" s="1671"/>
      <c r="AI33" s="1671"/>
      <c r="AJ33" s="1671"/>
      <c r="AK33" s="1671"/>
      <c r="AL33" s="1671"/>
      <c r="AM33" s="1671"/>
      <c r="AN33" s="1671"/>
      <c r="AO33" s="1671"/>
      <c r="AP33" s="1671"/>
      <c r="AQ33" s="1671"/>
      <c r="AR33" s="1671"/>
      <c r="AS33" s="1671"/>
      <c r="AT33" s="1671"/>
      <c r="AU33" s="1671"/>
      <c r="AV33" s="1671"/>
      <c r="AW33" s="1671"/>
      <c r="AX33" s="1671"/>
      <c r="AY33" s="1672"/>
      <c r="AZ33" s="20"/>
      <c r="BD33" s="1719"/>
      <c r="BE33" s="1719"/>
      <c r="BF33" s="1719"/>
      <c r="BG33" s="1719"/>
      <c r="BH33" s="1719"/>
      <c r="BI33" s="1719"/>
      <c r="BJ33" s="1719"/>
      <c r="BK33" s="1719"/>
      <c r="BL33" s="1719"/>
      <c r="BM33" s="1719"/>
      <c r="BN33" s="1719"/>
      <c r="BO33" s="1723"/>
      <c r="BP33" s="1724"/>
      <c r="BQ33" s="1724"/>
      <c r="BR33" s="1724"/>
      <c r="BS33" s="1724"/>
      <c r="BT33" s="1724"/>
      <c r="BU33" s="1725"/>
      <c r="BV33" s="2099"/>
      <c r="BW33" s="2100"/>
      <c r="BX33" s="2100"/>
      <c r="BY33" s="2100"/>
      <c r="BZ33" s="2101"/>
      <c r="CF33" s="44"/>
      <c r="CG33" s="2089"/>
      <c r="CH33" s="2087"/>
      <c r="CI33" s="2087"/>
      <c r="CJ33" s="2087"/>
      <c r="CK33" s="2087"/>
      <c r="CL33" s="2087"/>
      <c r="CM33" s="2087"/>
      <c r="CN33" s="2087"/>
      <c r="CO33" s="2087"/>
      <c r="CP33" s="2087"/>
      <c r="CQ33" s="2087"/>
      <c r="CR33" s="2087"/>
      <c r="CS33" s="2087"/>
      <c r="CT33" s="2087"/>
      <c r="CU33" s="2087"/>
      <c r="CV33" s="2087"/>
      <c r="CW33" s="2087"/>
      <c r="CX33" s="2087"/>
      <c r="CY33" s="2087"/>
      <c r="CZ33" s="2087"/>
      <c r="DA33" s="2087"/>
      <c r="DB33" s="2087"/>
      <c r="DC33" s="2088"/>
    </row>
    <row r="34" spans="3:107" ht="2.25" customHeight="1">
      <c r="C34" s="1597"/>
      <c r="D34" s="1598"/>
      <c r="E34" s="2211"/>
      <c r="F34" s="55"/>
      <c r="G34" s="48"/>
      <c r="H34" s="48"/>
      <c r="I34" s="48"/>
      <c r="J34" s="48"/>
      <c r="K34" s="48"/>
      <c r="L34" s="48"/>
      <c r="M34" s="48"/>
      <c r="N34" s="48"/>
      <c r="O34" s="48"/>
      <c r="P34" s="140"/>
      <c r="Q34" s="140"/>
      <c r="R34" s="140"/>
      <c r="S34" s="140"/>
      <c r="T34" s="140"/>
      <c r="U34" s="140"/>
      <c r="V34" s="49"/>
      <c r="W34" s="49"/>
      <c r="X34" s="49"/>
      <c r="Y34" s="49"/>
      <c r="Z34" s="49"/>
      <c r="AA34" s="49"/>
      <c r="AB34" s="49"/>
      <c r="AC34" s="49"/>
      <c r="AD34" s="49"/>
      <c r="AE34" s="49"/>
      <c r="AF34" s="49"/>
      <c r="AG34" s="49"/>
      <c r="AH34" s="49"/>
      <c r="AI34" s="49"/>
      <c r="AJ34" s="49"/>
      <c r="AK34" s="49"/>
      <c r="AL34" s="49"/>
      <c r="AM34" s="49"/>
      <c r="AN34" s="52"/>
      <c r="AO34" s="52"/>
      <c r="AP34" s="52"/>
      <c r="AQ34" s="49"/>
      <c r="AR34" s="49"/>
      <c r="AS34" s="49"/>
      <c r="AT34" s="49"/>
      <c r="AU34" s="49"/>
      <c r="AV34" s="49"/>
      <c r="AW34" s="49"/>
      <c r="AX34" s="49"/>
      <c r="AY34" s="49"/>
      <c r="AZ34" s="18"/>
      <c r="BD34" s="2093"/>
      <c r="BE34" s="2094"/>
      <c r="BF34" s="2094"/>
      <c r="BG34" s="2094"/>
      <c r="BH34" s="2095"/>
      <c r="BI34" s="2093"/>
      <c r="BJ34" s="2094"/>
      <c r="BK34" s="2094"/>
      <c r="BL34" s="2094"/>
      <c r="BM34" s="2094"/>
      <c r="BN34" s="2095"/>
      <c r="BO34" s="2103"/>
      <c r="BP34" s="2104"/>
      <c r="BQ34" s="2104"/>
      <c r="BR34" s="2104"/>
      <c r="BS34" s="2104"/>
      <c r="BT34" s="2104"/>
      <c r="BU34" s="2105"/>
      <c r="BV34" s="2093"/>
      <c r="BW34" s="2094"/>
      <c r="BX34" s="2094"/>
      <c r="BY34" s="2094"/>
      <c r="BZ34" s="2095"/>
      <c r="CF34" s="44"/>
      <c r="CG34" s="2089"/>
      <c r="CH34" s="2087"/>
      <c r="CI34" s="2087"/>
      <c r="CJ34" s="2087"/>
      <c r="CK34" s="2087"/>
      <c r="CL34" s="2087"/>
      <c r="CM34" s="2087"/>
      <c r="CN34" s="2087"/>
      <c r="CO34" s="2087"/>
      <c r="CP34" s="2087"/>
      <c r="CQ34" s="2087"/>
      <c r="CR34" s="2087"/>
      <c r="CS34" s="2087"/>
      <c r="CT34" s="2087"/>
      <c r="CU34" s="2087"/>
      <c r="CV34" s="2087"/>
      <c r="CW34" s="2087"/>
      <c r="CX34" s="2087"/>
      <c r="CY34" s="2087"/>
      <c r="CZ34" s="2087"/>
      <c r="DA34" s="2087"/>
      <c r="DB34" s="2087"/>
      <c r="DC34" s="2088"/>
    </row>
    <row r="35" spans="3:107" ht="8.25" customHeight="1">
      <c r="C35" s="1597"/>
      <c r="D35" s="1598"/>
      <c r="E35" s="2211"/>
      <c r="F35" s="56"/>
      <c r="G35" s="1641">
        <f>算定基礎賃金集計表!P9</f>
        <v>0</v>
      </c>
      <c r="H35" s="1569"/>
      <c r="I35" s="1569"/>
      <c r="J35" s="1626">
        <f>算定基礎賃金集計表!R9</f>
        <v>0</v>
      </c>
      <c r="K35" s="1627"/>
      <c r="L35" s="1628"/>
      <c r="M35" s="1626">
        <f>算定基礎賃金集計表!T9</f>
        <v>0</v>
      </c>
      <c r="N35" s="1627"/>
      <c r="O35" s="1628"/>
      <c r="P35" s="1643">
        <f>算定基礎賃金集計表!V9</f>
        <v>0</v>
      </c>
      <c r="Q35" s="1644"/>
      <c r="R35" s="1645"/>
      <c r="S35" s="1643">
        <f>算定基礎賃金集計表!X9</f>
        <v>0</v>
      </c>
      <c r="T35" s="1644"/>
      <c r="U35" s="1645"/>
      <c r="V35" s="1626">
        <f>算定基礎賃金集計表!Z9</f>
        <v>0</v>
      </c>
      <c r="W35" s="1627"/>
      <c r="X35" s="1628"/>
      <c r="Y35" s="1626">
        <f>算定基礎賃金集計表!AB9</f>
        <v>0</v>
      </c>
      <c r="Z35" s="1627"/>
      <c r="AA35" s="1628"/>
      <c r="AB35" s="1626">
        <f>算定基礎賃金集計表!AD9</f>
        <v>0</v>
      </c>
      <c r="AC35" s="1627"/>
      <c r="AD35" s="1628"/>
      <c r="AE35" s="1626">
        <f>算定基礎賃金集計表!AF9</f>
        <v>0</v>
      </c>
      <c r="AF35" s="1627"/>
      <c r="AG35" s="1628"/>
      <c r="AH35" s="1626">
        <f>算定基礎賃金集計表!AH9</f>
        <v>0</v>
      </c>
      <c r="AI35" s="1627"/>
      <c r="AJ35" s="1628"/>
      <c r="AK35" s="1626">
        <f>算定基礎賃金集計表!AJ9</f>
        <v>0</v>
      </c>
      <c r="AL35" s="1627"/>
      <c r="AM35" s="1870"/>
      <c r="AN35" s="1673" t="s">
        <v>102</v>
      </c>
      <c r="AO35" s="1630"/>
      <c r="AP35" s="1674"/>
      <c r="AQ35" s="1675">
        <f>算定基礎賃金集計表!AL9</f>
        <v>0</v>
      </c>
      <c r="AR35" s="1627"/>
      <c r="AS35" s="1628"/>
      <c r="AT35" s="1626">
        <f>算定基礎賃金集計表!AN9</f>
        <v>0</v>
      </c>
      <c r="AU35" s="1627"/>
      <c r="AV35" s="1628"/>
      <c r="AW35" s="1626">
        <f>算定基礎賃金集計表!AP9</f>
        <v>0</v>
      </c>
      <c r="AX35" s="1627"/>
      <c r="AY35" s="1870"/>
      <c r="AZ35" s="53"/>
      <c r="BA35" s="1470"/>
      <c r="BB35" s="1470"/>
      <c r="BD35" s="2096"/>
      <c r="BE35" s="2097"/>
      <c r="BF35" s="2097"/>
      <c r="BG35" s="2097"/>
      <c r="BH35" s="2098"/>
      <c r="BI35" s="2096"/>
      <c r="BJ35" s="2097"/>
      <c r="BK35" s="2097"/>
      <c r="BL35" s="2097"/>
      <c r="BM35" s="2097"/>
      <c r="BN35" s="2098"/>
      <c r="BO35" s="2106"/>
      <c r="BP35" s="2107"/>
      <c r="BQ35" s="2107"/>
      <c r="BR35" s="2107"/>
      <c r="BS35" s="2107"/>
      <c r="BT35" s="2107"/>
      <c r="BU35" s="2108"/>
      <c r="BV35" s="2096"/>
      <c r="BW35" s="2097"/>
      <c r="BX35" s="2097"/>
      <c r="BY35" s="2097"/>
      <c r="BZ35" s="2098"/>
      <c r="CF35" s="44"/>
      <c r="CG35" s="2089"/>
      <c r="CH35" s="2087"/>
      <c r="CI35" s="2087"/>
      <c r="CJ35" s="2087"/>
      <c r="CK35" s="2087"/>
      <c r="CL35" s="2087"/>
      <c r="CM35" s="2087"/>
      <c r="CN35" s="2087"/>
      <c r="CO35" s="2087"/>
      <c r="CP35" s="2087"/>
      <c r="CQ35" s="2087"/>
      <c r="CR35" s="2087"/>
      <c r="CS35" s="2087"/>
      <c r="CT35" s="2087"/>
      <c r="CU35" s="2087"/>
      <c r="CV35" s="2087"/>
      <c r="CW35" s="2087"/>
      <c r="CX35" s="2087"/>
      <c r="CY35" s="2087"/>
      <c r="CZ35" s="2087"/>
      <c r="DA35" s="2087"/>
      <c r="DB35" s="2087"/>
      <c r="DC35" s="2088"/>
    </row>
    <row r="36" spans="3:107" ht="8.25" customHeight="1">
      <c r="C36" s="1597"/>
      <c r="D36" s="1598"/>
      <c r="E36" s="2211"/>
      <c r="F36" s="56"/>
      <c r="G36" s="1642"/>
      <c r="H36" s="1569"/>
      <c r="I36" s="1569"/>
      <c r="J36" s="1629"/>
      <c r="K36" s="1630"/>
      <c r="L36" s="1631"/>
      <c r="M36" s="1629"/>
      <c r="N36" s="1630"/>
      <c r="O36" s="1631"/>
      <c r="P36" s="1646"/>
      <c r="Q36" s="1647"/>
      <c r="R36" s="1648"/>
      <c r="S36" s="1646"/>
      <c r="T36" s="1647"/>
      <c r="U36" s="1648"/>
      <c r="V36" s="1629"/>
      <c r="W36" s="1630"/>
      <c r="X36" s="1631"/>
      <c r="Y36" s="1629"/>
      <c r="Z36" s="1630"/>
      <c r="AA36" s="1631"/>
      <c r="AB36" s="1629"/>
      <c r="AC36" s="1630"/>
      <c r="AD36" s="1631"/>
      <c r="AE36" s="1629"/>
      <c r="AF36" s="1630"/>
      <c r="AG36" s="1631"/>
      <c r="AH36" s="1629"/>
      <c r="AI36" s="1630"/>
      <c r="AJ36" s="1631"/>
      <c r="AK36" s="1629"/>
      <c r="AL36" s="1630"/>
      <c r="AM36" s="1674"/>
      <c r="AN36" s="1673"/>
      <c r="AO36" s="1630"/>
      <c r="AP36" s="1674"/>
      <c r="AQ36" s="1673"/>
      <c r="AR36" s="1630"/>
      <c r="AS36" s="1631"/>
      <c r="AT36" s="1629"/>
      <c r="AU36" s="1630"/>
      <c r="AV36" s="1631"/>
      <c r="AW36" s="1629"/>
      <c r="AX36" s="1630"/>
      <c r="AY36" s="1674"/>
      <c r="AZ36" s="54"/>
      <c r="BA36" s="1470"/>
      <c r="BB36" s="1470"/>
      <c r="BD36" s="2096"/>
      <c r="BE36" s="2097"/>
      <c r="BF36" s="2097"/>
      <c r="BG36" s="2097"/>
      <c r="BH36" s="2098"/>
      <c r="BI36" s="2096"/>
      <c r="BJ36" s="2097"/>
      <c r="BK36" s="2097"/>
      <c r="BL36" s="2097"/>
      <c r="BM36" s="2097"/>
      <c r="BN36" s="2098"/>
      <c r="BO36" s="2106"/>
      <c r="BP36" s="2107"/>
      <c r="BQ36" s="2107"/>
      <c r="BR36" s="2107"/>
      <c r="BS36" s="2107"/>
      <c r="BT36" s="2107"/>
      <c r="BU36" s="2108"/>
      <c r="BV36" s="2096"/>
      <c r="BW36" s="2097"/>
      <c r="BX36" s="2097"/>
      <c r="BY36" s="2097"/>
      <c r="BZ36" s="2098"/>
      <c r="CG36" s="2089"/>
      <c r="CH36" s="2087"/>
      <c r="CI36" s="2087"/>
      <c r="CJ36" s="2087"/>
      <c r="CK36" s="2087"/>
      <c r="CL36" s="2087"/>
      <c r="CM36" s="2087"/>
      <c r="CN36" s="2087"/>
      <c r="CO36" s="2087"/>
      <c r="CP36" s="2087"/>
      <c r="CQ36" s="2087"/>
      <c r="CR36" s="2087"/>
      <c r="CS36" s="2087"/>
      <c r="CT36" s="2087"/>
      <c r="CU36" s="2087"/>
      <c r="CV36" s="2087"/>
      <c r="CW36" s="2087"/>
      <c r="CX36" s="2087"/>
      <c r="CY36" s="2087"/>
      <c r="CZ36" s="2087"/>
      <c r="DA36" s="2087"/>
      <c r="DB36" s="2087"/>
      <c r="DC36" s="2088"/>
    </row>
    <row r="37" spans="3:107" ht="8.25" customHeight="1">
      <c r="C37" s="1597"/>
      <c r="D37" s="1598"/>
      <c r="E37" s="2211"/>
      <c r="F37" s="56"/>
      <c r="G37" s="1642"/>
      <c r="H37" s="1569"/>
      <c r="I37" s="1569"/>
      <c r="J37" s="1599"/>
      <c r="K37" s="1632"/>
      <c r="L37" s="1633"/>
      <c r="M37" s="1599"/>
      <c r="N37" s="1632"/>
      <c r="O37" s="1633"/>
      <c r="P37" s="1649"/>
      <c r="Q37" s="1650"/>
      <c r="R37" s="1651"/>
      <c r="S37" s="1649"/>
      <c r="T37" s="1650"/>
      <c r="U37" s="1651"/>
      <c r="V37" s="1599"/>
      <c r="W37" s="1632"/>
      <c r="X37" s="1633"/>
      <c r="Y37" s="1599"/>
      <c r="Z37" s="1632"/>
      <c r="AA37" s="1633"/>
      <c r="AB37" s="1599"/>
      <c r="AC37" s="1632"/>
      <c r="AD37" s="1633"/>
      <c r="AE37" s="1599"/>
      <c r="AF37" s="1632"/>
      <c r="AG37" s="1633"/>
      <c r="AH37" s="1599"/>
      <c r="AI37" s="1632"/>
      <c r="AJ37" s="1633"/>
      <c r="AK37" s="1599"/>
      <c r="AL37" s="1632"/>
      <c r="AM37" s="1640"/>
      <c r="AN37" s="1673"/>
      <c r="AO37" s="1630"/>
      <c r="AP37" s="1674"/>
      <c r="AQ37" s="1639"/>
      <c r="AR37" s="1632"/>
      <c r="AS37" s="1633"/>
      <c r="AT37" s="1599"/>
      <c r="AU37" s="1632"/>
      <c r="AV37" s="1633"/>
      <c r="AW37" s="1599"/>
      <c r="AX37" s="1632"/>
      <c r="AY37" s="1640"/>
      <c r="AZ37" s="54"/>
      <c r="BA37" s="1470"/>
      <c r="BB37" s="1470"/>
      <c r="BD37" s="2096"/>
      <c r="BE37" s="2097"/>
      <c r="BF37" s="2097"/>
      <c r="BG37" s="2097"/>
      <c r="BH37" s="2098"/>
      <c r="BI37" s="2096"/>
      <c r="BJ37" s="2097"/>
      <c r="BK37" s="2097"/>
      <c r="BL37" s="2097"/>
      <c r="BM37" s="2097"/>
      <c r="BN37" s="2098"/>
      <c r="BO37" s="2106"/>
      <c r="BP37" s="2107"/>
      <c r="BQ37" s="2107"/>
      <c r="BR37" s="2107"/>
      <c r="BS37" s="2107"/>
      <c r="BT37" s="2107"/>
      <c r="BU37" s="2108"/>
      <c r="BV37" s="2096"/>
      <c r="BW37" s="2097"/>
      <c r="BX37" s="2097"/>
      <c r="BY37" s="2097"/>
      <c r="BZ37" s="2098"/>
      <c r="CG37" s="2089"/>
      <c r="CH37" s="2087"/>
      <c r="CI37" s="2087"/>
      <c r="CJ37" s="2087"/>
      <c r="CK37" s="2087"/>
      <c r="CL37" s="2087"/>
      <c r="CM37" s="2087"/>
      <c r="CN37" s="2087"/>
      <c r="CO37" s="2087"/>
      <c r="CP37" s="2087"/>
      <c r="CQ37" s="2087"/>
      <c r="CR37" s="2087"/>
      <c r="CS37" s="2087"/>
      <c r="CT37" s="2087"/>
      <c r="CU37" s="2087"/>
      <c r="CV37" s="2087"/>
      <c r="CW37" s="2087"/>
      <c r="CX37" s="2087"/>
      <c r="CY37" s="2087"/>
      <c r="CZ37" s="2087"/>
      <c r="DA37" s="2087"/>
      <c r="DB37" s="2087"/>
      <c r="DC37" s="2088"/>
    </row>
    <row r="38" spans="3:107" ht="2.25" customHeight="1">
      <c r="C38" s="19"/>
      <c r="D38" s="51"/>
      <c r="E38" s="57"/>
      <c r="F38" s="50"/>
      <c r="G38" s="23"/>
      <c r="H38" s="23"/>
      <c r="I38" s="23"/>
      <c r="J38" s="23"/>
      <c r="K38" s="23"/>
      <c r="L38" s="23"/>
      <c r="M38" s="23"/>
      <c r="N38" s="23"/>
      <c r="O38" s="23"/>
      <c r="P38" s="89"/>
      <c r="Q38" s="89"/>
      <c r="R38" s="89"/>
      <c r="S38" s="89"/>
      <c r="T38" s="89"/>
      <c r="U38" s="89"/>
      <c r="V38" s="23"/>
      <c r="W38" s="23"/>
      <c r="X38" s="23"/>
      <c r="Y38" s="23"/>
      <c r="Z38" s="23"/>
      <c r="AA38" s="23"/>
      <c r="AB38" s="23"/>
      <c r="AC38" s="23"/>
      <c r="AD38" s="23"/>
      <c r="AE38" s="23"/>
      <c r="AF38" s="23"/>
      <c r="AG38" s="23"/>
      <c r="AH38" s="23"/>
      <c r="AI38" s="23"/>
      <c r="AJ38" s="23"/>
      <c r="AK38" s="23"/>
      <c r="AL38" s="23"/>
      <c r="AM38" s="23"/>
      <c r="AN38" s="125"/>
      <c r="AO38" s="125"/>
      <c r="AP38" s="125"/>
      <c r="AQ38" s="23"/>
      <c r="AR38" s="23"/>
      <c r="AS38" s="23"/>
      <c r="AT38" s="23"/>
      <c r="AU38" s="23"/>
      <c r="AV38" s="23"/>
      <c r="AW38" s="23"/>
      <c r="AX38" s="23"/>
      <c r="AY38" s="23"/>
      <c r="AZ38" s="43"/>
      <c r="BA38" s="17"/>
      <c r="BD38" s="2096"/>
      <c r="BE38" s="2097"/>
      <c r="BF38" s="2097"/>
      <c r="BG38" s="2097"/>
      <c r="BH38" s="2098"/>
      <c r="BI38" s="2096"/>
      <c r="BJ38" s="2097"/>
      <c r="BK38" s="2097"/>
      <c r="BL38" s="2097"/>
      <c r="BM38" s="2097"/>
      <c r="BN38" s="2098"/>
      <c r="BO38" s="2106"/>
      <c r="BP38" s="2107"/>
      <c r="BQ38" s="2107"/>
      <c r="BR38" s="2107"/>
      <c r="BS38" s="2107"/>
      <c r="BT38" s="2107"/>
      <c r="BU38" s="2108"/>
      <c r="BV38" s="2096"/>
      <c r="BW38" s="2097"/>
      <c r="BX38" s="2097"/>
      <c r="BY38" s="2097"/>
      <c r="BZ38" s="2098"/>
      <c r="CG38" s="2089"/>
      <c r="CH38" s="2087"/>
      <c r="CI38" s="2087"/>
      <c r="CJ38" s="2087"/>
      <c r="CK38" s="2087"/>
      <c r="CL38" s="2087"/>
      <c r="CM38" s="2087"/>
      <c r="CN38" s="2087"/>
      <c r="CO38" s="2087"/>
      <c r="CP38" s="2087"/>
      <c r="CQ38" s="2087"/>
      <c r="CR38" s="2087"/>
      <c r="CS38" s="2087"/>
      <c r="CT38" s="2087"/>
      <c r="CU38" s="2087"/>
      <c r="CV38" s="2087"/>
      <c r="CW38" s="2087"/>
      <c r="CX38" s="2087"/>
      <c r="CY38" s="2087"/>
      <c r="CZ38" s="2087"/>
      <c r="DA38" s="2087"/>
      <c r="DB38" s="2087"/>
      <c r="DC38" s="2088"/>
    </row>
    <row r="39" spans="3:107" ht="8.25" customHeight="1">
      <c r="BD39" s="2099"/>
      <c r="BE39" s="2100"/>
      <c r="BF39" s="2100"/>
      <c r="BG39" s="2100"/>
      <c r="BH39" s="2101"/>
      <c r="BI39" s="2099"/>
      <c r="BJ39" s="2100"/>
      <c r="BK39" s="2100"/>
      <c r="BL39" s="2100"/>
      <c r="BM39" s="2100"/>
      <c r="BN39" s="2101"/>
      <c r="BO39" s="2109"/>
      <c r="BP39" s="2110"/>
      <c r="BQ39" s="2110"/>
      <c r="BR39" s="2110"/>
      <c r="BS39" s="2110"/>
      <c r="BT39" s="2110"/>
      <c r="BU39" s="2111"/>
      <c r="BV39" s="2099"/>
      <c r="BW39" s="2100"/>
      <c r="BX39" s="2100"/>
      <c r="BY39" s="2100"/>
      <c r="BZ39" s="2101"/>
      <c r="CG39" s="2089"/>
      <c r="CH39" s="2087"/>
      <c r="CI39" s="2087"/>
      <c r="CJ39" s="2087"/>
      <c r="CK39" s="2087"/>
      <c r="CL39" s="2087"/>
      <c r="CM39" s="2087"/>
      <c r="CN39" s="2087"/>
      <c r="CO39" s="2087"/>
      <c r="CP39" s="2087"/>
      <c r="CQ39" s="2087"/>
      <c r="CR39" s="2087"/>
      <c r="CS39" s="2087"/>
      <c r="CT39" s="2087"/>
      <c r="CU39" s="2087"/>
      <c r="CV39" s="2087"/>
      <c r="CW39" s="2087"/>
      <c r="CX39" s="2087"/>
      <c r="CY39" s="2087"/>
      <c r="CZ39" s="2087"/>
      <c r="DA39" s="2087"/>
      <c r="DB39" s="2087"/>
      <c r="DC39" s="2088"/>
    </row>
    <row r="40" spans="3:107" ht="8.25" customHeight="1">
      <c r="CG40" s="2089"/>
      <c r="CH40" s="2087"/>
      <c r="CI40" s="2087"/>
      <c r="CJ40" s="2087"/>
      <c r="CK40" s="2087"/>
      <c r="CL40" s="2087"/>
      <c r="CM40" s="2087"/>
      <c r="CN40" s="2087"/>
      <c r="CO40" s="2087"/>
      <c r="CP40" s="2087"/>
      <c r="CQ40" s="2087"/>
      <c r="CR40" s="2087"/>
      <c r="CS40" s="2087"/>
      <c r="CT40" s="2087"/>
      <c r="CU40" s="2087"/>
      <c r="CV40" s="2087"/>
      <c r="CW40" s="2087"/>
      <c r="CX40" s="2087"/>
      <c r="CY40" s="2087"/>
      <c r="CZ40" s="2087"/>
      <c r="DA40" s="2087"/>
      <c r="DB40" s="2087"/>
      <c r="DC40" s="2088"/>
    </row>
    <row r="41" spans="3:107" ht="8.25" customHeight="1">
      <c r="G41" s="2102" t="s">
        <v>699</v>
      </c>
      <c r="H41" s="2102"/>
      <c r="I41" s="2102"/>
      <c r="J41" s="2102"/>
      <c r="K41" s="2102"/>
      <c r="L41" s="2102"/>
      <c r="M41" s="2102"/>
      <c r="N41" s="2102"/>
      <c r="O41" s="2102"/>
      <c r="P41" s="2102"/>
      <c r="Q41" s="2102"/>
      <c r="R41" s="2102"/>
      <c r="S41" s="2102"/>
      <c r="T41" s="2102"/>
      <c r="U41" s="2102"/>
      <c r="V41" s="2102"/>
      <c r="W41" s="2102"/>
      <c r="X41" s="2102"/>
      <c r="Y41" s="2102"/>
      <c r="Z41" s="2102"/>
      <c r="AA41" s="2102"/>
      <c r="AB41" s="2102"/>
      <c r="AC41" s="2102"/>
      <c r="AD41" s="2102"/>
      <c r="AN41" s="2102" t="s">
        <v>700</v>
      </c>
      <c r="AO41" s="2102"/>
      <c r="AP41" s="2102"/>
      <c r="AQ41" s="2102"/>
      <c r="AR41" s="2102"/>
      <c r="AS41" s="2102"/>
      <c r="AT41" s="2102"/>
      <c r="AU41" s="2102"/>
      <c r="AV41" s="2102"/>
      <c r="AW41" s="2102"/>
      <c r="AX41" s="2102"/>
      <c r="AY41" s="2102"/>
      <c r="AZ41" s="2102"/>
      <c r="BA41" s="2102"/>
      <c r="BB41" s="2102"/>
      <c r="BC41" s="2102"/>
      <c r="BD41" s="2102"/>
      <c r="BE41" s="2102"/>
      <c r="BF41" s="2102"/>
      <c r="BG41" s="2102"/>
      <c r="BH41" s="2102"/>
      <c r="BI41" s="2102"/>
      <c r="BJ41" s="2102"/>
      <c r="BK41" s="2102"/>
      <c r="BL41" s="2102"/>
      <c r="BM41" s="2102"/>
      <c r="BS41" s="1715" t="s">
        <v>44</v>
      </c>
      <c r="BT41" s="1715"/>
      <c r="BU41" s="1715"/>
      <c r="BV41" s="1715"/>
      <c r="BW41" s="1715"/>
      <c r="BX41" s="1715"/>
      <c r="BY41" s="1715"/>
      <c r="BZ41" s="1715"/>
      <c r="CA41" s="1715"/>
      <c r="CB41" s="1715"/>
      <c r="CC41" s="1715"/>
      <c r="CG41" s="2089"/>
      <c r="CH41" s="2087"/>
      <c r="CI41" s="2087"/>
      <c r="CJ41" s="2087"/>
      <c r="CK41" s="2087"/>
      <c r="CL41" s="2087"/>
      <c r="CM41" s="2087"/>
      <c r="CN41" s="2087"/>
      <c r="CO41" s="2087"/>
      <c r="CP41" s="2087"/>
      <c r="CQ41" s="2087"/>
      <c r="CR41" s="2087"/>
      <c r="CS41" s="2087"/>
      <c r="CT41" s="2087"/>
      <c r="CU41" s="2087"/>
      <c r="CV41" s="2087"/>
      <c r="CW41" s="2087"/>
      <c r="CX41" s="2087"/>
      <c r="CY41" s="2087"/>
      <c r="CZ41" s="2087"/>
      <c r="DA41" s="2087"/>
      <c r="DB41" s="2087"/>
      <c r="DC41" s="2088"/>
    </row>
    <row r="42" spans="3:107" ht="8.25" customHeight="1" thickBot="1">
      <c r="G42" s="2102"/>
      <c r="H42" s="2102"/>
      <c r="I42" s="2102"/>
      <c r="J42" s="2102"/>
      <c r="K42" s="2102"/>
      <c r="L42" s="2102"/>
      <c r="M42" s="2102"/>
      <c r="N42" s="2102"/>
      <c r="O42" s="2102"/>
      <c r="P42" s="2102"/>
      <c r="Q42" s="2102"/>
      <c r="R42" s="2102"/>
      <c r="S42" s="2102"/>
      <c r="T42" s="2102"/>
      <c r="U42" s="2102"/>
      <c r="V42" s="2102"/>
      <c r="W42" s="2102"/>
      <c r="X42" s="2102"/>
      <c r="Y42" s="2102"/>
      <c r="Z42" s="2102"/>
      <c r="AA42" s="2102"/>
      <c r="AB42" s="2102"/>
      <c r="AC42" s="2102"/>
      <c r="AD42" s="2102"/>
      <c r="AN42" s="2102"/>
      <c r="AO42" s="2102"/>
      <c r="AP42" s="2102"/>
      <c r="AQ42" s="2102"/>
      <c r="AR42" s="2102"/>
      <c r="AS42" s="2102"/>
      <c r="AT42" s="2102"/>
      <c r="AU42" s="2102"/>
      <c r="AV42" s="2102"/>
      <c r="AW42" s="2102"/>
      <c r="AX42" s="2102"/>
      <c r="AY42" s="2102"/>
      <c r="AZ42" s="2102"/>
      <c r="BA42" s="2102"/>
      <c r="BB42" s="2102"/>
      <c r="BC42" s="2102"/>
      <c r="BD42" s="2102"/>
      <c r="BE42" s="2102"/>
      <c r="BF42" s="2102"/>
      <c r="BG42" s="2102"/>
      <c r="BH42" s="2102"/>
      <c r="BI42" s="2102"/>
      <c r="BJ42" s="2102"/>
      <c r="BK42" s="2102"/>
      <c r="BL42" s="2102"/>
      <c r="BM42" s="2102"/>
      <c r="BS42" s="1715"/>
      <c r="BT42" s="1715"/>
      <c r="BU42" s="1715"/>
      <c r="BV42" s="1715"/>
      <c r="BW42" s="1715"/>
      <c r="BX42" s="1715"/>
      <c r="BY42" s="1715"/>
      <c r="BZ42" s="1715"/>
      <c r="CA42" s="1715"/>
      <c r="CB42" s="1715"/>
      <c r="CC42" s="1715"/>
      <c r="CG42" s="2090"/>
      <c r="CH42" s="2091"/>
      <c r="CI42" s="2091"/>
      <c r="CJ42" s="2091"/>
      <c r="CK42" s="2091"/>
      <c r="CL42" s="2091"/>
      <c r="CM42" s="2091"/>
      <c r="CN42" s="2091"/>
      <c r="CO42" s="2091"/>
      <c r="CP42" s="2091"/>
      <c r="CQ42" s="2091"/>
      <c r="CR42" s="2091"/>
      <c r="CS42" s="2091"/>
      <c r="CT42" s="2091"/>
      <c r="CU42" s="2091"/>
      <c r="CV42" s="2091"/>
      <c r="CW42" s="2091"/>
      <c r="CX42" s="2091"/>
      <c r="CY42" s="2091"/>
      <c r="CZ42" s="2091"/>
      <c r="DA42" s="2091"/>
      <c r="DB42" s="2091"/>
      <c r="DC42" s="2092"/>
    </row>
    <row r="43" spans="3:107" ht="8.25" customHeight="1">
      <c r="G43" s="2066" t="s">
        <v>49</v>
      </c>
      <c r="H43" s="2067"/>
      <c r="I43" s="2068"/>
      <c r="J43" s="2052" t="s">
        <v>103</v>
      </c>
      <c r="K43" s="2052"/>
      <c r="L43" s="2052"/>
      <c r="M43" s="1634"/>
      <c r="N43" s="1635"/>
      <c r="O43" s="1635"/>
      <c r="P43" s="1652" t="s">
        <v>27</v>
      </c>
      <c r="Q43" s="1653"/>
      <c r="R43" s="1654"/>
      <c r="S43" s="2052" t="s">
        <v>104</v>
      </c>
      <c r="T43" s="2052"/>
      <c r="U43" s="2052"/>
      <c r="V43" s="1634"/>
      <c r="W43" s="1635"/>
      <c r="X43" s="1635"/>
      <c r="Y43" s="1652" t="s">
        <v>50</v>
      </c>
      <c r="Z43" s="1653"/>
      <c r="AA43" s="1654"/>
      <c r="AB43" s="2052" t="s">
        <v>105</v>
      </c>
      <c r="AC43" s="2052"/>
      <c r="AD43" s="2052"/>
      <c r="AE43" s="1634"/>
      <c r="AF43" s="1635"/>
      <c r="AG43" s="1635"/>
      <c r="AH43" s="1652" t="s">
        <v>51</v>
      </c>
      <c r="AI43" s="1653"/>
      <c r="AJ43" s="1654"/>
      <c r="AK43" s="1580"/>
      <c r="AL43" s="1581"/>
      <c r="AM43" s="18"/>
      <c r="AN43" s="2066" t="s">
        <v>49</v>
      </c>
      <c r="AO43" s="2067"/>
      <c r="AP43" s="2068"/>
      <c r="AQ43" s="2052" t="s">
        <v>103</v>
      </c>
      <c r="AR43" s="2052"/>
      <c r="AS43" s="2052"/>
      <c r="AT43" s="1634"/>
      <c r="AU43" s="1635"/>
      <c r="AV43" s="1635"/>
      <c r="AW43" s="1652" t="s">
        <v>27</v>
      </c>
      <c r="AX43" s="1653"/>
      <c r="AY43" s="1654"/>
      <c r="AZ43" s="2052" t="s">
        <v>104</v>
      </c>
      <c r="BA43" s="2052"/>
      <c r="BB43" s="2052"/>
      <c r="BC43" s="1634"/>
      <c r="BD43" s="1635"/>
      <c r="BE43" s="1635"/>
      <c r="BF43" s="1652" t="s">
        <v>50</v>
      </c>
      <c r="BG43" s="1653"/>
      <c r="BH43" s="1654"/>
      <c r="BI43" s="2052" t="s">
        <v>105</v>
      </c>
      <c r="BJ43" s="2052"/>
      <c r="BK43" s="2052"/>
      <c r="BL43" s="1634"/>
      <c r="BM43" s="1635"/>
      <c r="BN43" s="1635"/>
      <c r="BO43" s="1652" t="s">
        <v>51</v>
      </c>
      <c r="BP43" s="1653"/>
      <c r="BQ43" s="1654"/>
      <c r="BR43" s="1580"/>
      <c r="BS43" s="1581"/>
      <c r="BU43" s="1705"/>
      <c r="BV43" s="1705"/>
      <c r="BW43" s="1705"/>
      <c r="BX43" s="1580"/>
      <c r="BY43" s="1581"/>
    </row>
    <row r="44" spans="3:107" ht="8.25" customHeight="1">
      <c r="G44" s="1682"/>
      <c r="H44" s="1621"/>
      <c r="I44" s="1622"/>
      <c r="J44" s="2053"/>
      <c r="K44" s="2053"/>
      <c r="L44" s="2053"/>
      <c r="M44" s="1682"/>
      <c r="N44" s="1621"/>
      <c r="O44" s="1621"/>
      <c r="P44" s="1620"/>
      <c r="Q44" s="1621"/>
      <c r="R44" s="1622"/>
      <c r="S44" s="2053"/>
      <c r="T44" s="2053"/>
      <c r="U44" s="2053"/>
      <c r="V44" s="1682"/>
      <c r="W44" s="1621"/>
      <c r="X44" s="1621"/>
      <c r="Y44" s="1620"/>
      <c r="Z44" s="1621"/>
      <c r="AA44" s="1622"/>
      <c r="AB44" s="2053"/>
      <c r="AC44" s="2053"/>
      <c r="AD44" s="2053"/>
      <c r="AE44" s="1682"/>
      <c r="AF44" s="1621"/>
      <c r="AG44" s="1621"/>
      <c r="AH44" s="1620"/>
      <c r="AI44" s="1621"/>
      <c r="AJ44" s="1622"/>
      <c r="AK44" s="1582"/>
      <c r="AL44" s="1581"/>
      <c r="AM44" s="18"/>
      <c r="AN44" s="1682"/>
      <c r="AO44" s="1621"/>
      <c r="AP44" s="1622"/>
      <c r="AQ44" s="2053"/>
      <c r="AR44" s="2053"/>
      <c r="AS44" s="2053"/>
      <c r="AT44" s="1682"/>
      <c r="AU44" s="1621"/>
      <c r="AV44" s="1621"/>
      <c r="AW44" s="1620"/>
      <c r="AX44" s="1621"/>
      <c r="AY44" s="1622"/>
      <c r="AZ44" s="2053"/>
      <c r="BA44" s="2053"/>
      <c r="BB44" s="2053"/>
      <c r="BC44" s="1682"/>
      <c r="BD44" s="1621"/>
      <c r="BE44" s="1621"/>
      <c r="BF44" s="1620"/>
      <c r="BG44" s="1621"/>
      <c r="BH44" s="1622"/>
      <c r="BI44" s="2053"/>
      <c r="BJ44" s="2053"/>
      <c r="BK44" s="2053"/>
      <c r="BL44" s="1682"/>
      <c r="BM44" s="1621"/>
      <c r="BN44" s="1621"/>
      <c r="BO44" s="1620"/>
      <c r="BP44" s="1621"/>
      <c r="BQ44" s="1622"/>
      <c r="BR44" s="1582"/>
      <c r="BS44" s="1581"/>
      <c r="BU44" s="1705"/>
      <c r="BV44" s="1705"/>
      <c r="BW44" s="1705"/>
      <c r="BX44" s="1582"/>
      <c r="BY44" s="1581"/>
    </row>
    <row r="45" spans="3:107" ht="8.25" customHeight="1">
      <c r="G45" s="1684"/>
      <c r="H45" s="1624"/>
      <c r="I45" s="1625"/>
      <c r="J45" s="2054"/>
      <c r="K45" s="2054"/>
      <c r="L45" s="2054"/>
      <c r="M45" s="1684"/>
      <c r="N45" s="1624"/>
      <c r="O45" s="1624"/>
      <c r="P45" s="1623"/>
      <c r="Q45" s="1624"/>
      <c r="R45" s="1625"/>
      <c r="S45" s="2054"/>
      <c r="T45" s="2054"/>
      <c r="U45" s="2054"/>
      <c r="V45" s="1684"/>
      <c r="W45" s="1624"/>
      <c r="X45" s="1624"/>
      <c r="Y45" s="1623"/>
      <c r="Z45" s="1624"/>
      <c r="AA45" s="1625"/>
      <c r="AB45" s="2054"/>
      <c r="AC45" s="2054"/>
      <c r="AD45" s="2054"/>
      <c r="AE45" s="1684"/>
      <c r="AF45" s="1624"/>
      <c r="AG45" s="1624"/>
      <c r="AH45" s="1623"/>
      <c r="AI45" s="1624"/>
      <c r="AJ45" s="1625"/>
      <c r="AK45" s="1582"/>
      <c r="AL45" s="1581"/>
      <c r="AM45" s="18"/>
      <c r="AN45" s="1684"/>
      <c r="AO45" s="1624"/>
      <c r="AP45" s="1625"/>
      <c r="AQ45" s="2054"/>
      <c r="AR45" s="2054"/>
      <c r="AS45" s="2054"/>
      <c r="AT45" s="1684"/>
      <c r="AU45" s="1624"/>
      <c r="AV45" s="1624"/>
      <c r="AW45" s="1623"/>
      <c r="AX45" s="1624"/>
      <c r="AY45" s="1625"/>
      <c r="AZ45" s="2054"/>
      <c r="BA45" s="2054"/>
      <c r="BB45" s="2054"/>
      <c r="BC45" s="1684"/>
      <c r="BD45" s="1624"/>
      <c r="BE45" s="1624"/>
      <c r="BF45" s="1623"/>
      <c r="BG45" s="1624"/>
      <c r="BH45" s="1625"/>
      <c r="BI45" s="2054"/>
      <c r="BJ45" s="2054"/>
      <c r="BK45" s="2054"/>
      <c r="BL45" s="1684"/>
      <c r="BM45" s="1624"/>
      <c r="BN45" s="1624"/>
      <c r="BO45" s="1623"/>
      <c r="BP45" s="1624"/>
      <c r="BQ45" s="1625"/>
      <c r="BR45" s="1582"/>
      <c r="BS45" s="1581"/>
      <c r="BU45" s="1705"/>
      <c r="BV45" s="1705"/>
      <c r="BW45" s="1705"/>
      <c r="BX45" s="1582"/>
      <c r="BY45" s="1581"/>
    </row>
    <row r="46" spans="3:107" ht="8.25" customHeight="1" thickBot="1">
      <c r="G46" s="1715" t="s">
        <v>36</v>
      </c>
      <c r="H46" s="2058"/>
      <c r="I46" s="2058"/>
      <c r="J46" s="2058"/>
      <c r="K46" s="2058"/>
      <c r="L46" s="2058"/>
      <c r="M46" s="2058"/>
      <c r="N46" s="2058"/>
      <c r="O46" s="2058"/>
      <c r="P46" s="2058"/>
      <c r="Q46" s="2058"/>
      <c r="R46" s="2058"/>
      <c r="AB46" s="1715" t="s">
        <v>37</v>
      </c>
      <c r="AC46" s="2058"/>
      <c r="AD46" s="2058"/>
      <c r="AE46" s="2058"/>
      <c r="AF46" s="2058"/>
      <c r="AG46" s="2058"/>
      <c r="AH46" s="2058"/>
      <c r="AI46" s="2058"/>
      <c r="AJ46" s="2058"/>
      <c r="AK46" s="2058"/>
      <c r="AL46" s="2058"/>
      <c r="AM46" s="2058"/>
      <c r="AN46" s="2058"/>
      <c r="AO46" s="2058"/>
      <c r="AW46" s="567"/>
      <c r="AX46" s="568"/>
      <c r="AY46" s="568"/>
      <c r="AZ46" s="568"/>
      <c r="BA46" s="568"/>
      <c r="BB46" s="568"/>
      <c r="BC46" s="568"/>
      <c r="BD46" s="568"/>
      <c r="BE46" s="568"/>
      <c r="BF46" s="568"/>
      <c r="BG46" s="568"/>
      <c r="BH46" s="568"/>
      <c r="BI46" s="568"/>
      <c r="BJ46" s="568"/>
      <c r="BK46" s="568"/>
      <c r="BN46" s="1715" t="s">
        <v>42</v>
      </c>
      <c r="BO46" s="1715"/>
      <c r="BP46" s="1715"/>
      <c r="BQ46" s="1715"/>
      <c r="BR46" s="1715"/>
      <c r="BS46" s="1715"/>
      <c r="BT46" s="1715"/>
      <c r="BU46" s="1715" t="s">
        <v>43</v>
      </c>
      <c r="BV46" s="1715"/>
      <c r="BW46" s="1715"/>
      <c r="BX46" s="1715"/>
      <c r="BY46" s="1715"/>
      <c r="BZ46" s="1715"/>
      <c r="CA46" s="1715"/>
      <c r="CB46" s="1715"/>
      <c r="CC46" s="1715"/>
      <c r="CD46" s="1715"/>
      <c r="CE46" s="1715"/>
      <c r="CF46" s="1715"/>
    </row>
    <row r="47" spans="3:107" ht="8.25" customHeight="1" thickTop="1">
      <c r="D47" s="88"/>
      <c r="E47" s="72"/>
      <c r="F47" s="72"/>
      <c r="G47" s="2061"/>
      <c r="H47" s="2061"/>
      <c r="I47" s="2061"/>
      <c r="J47" s="2061"/>
      <c r="K47" s="2061"/>
      <c r="L47" s="2061"/>
      <c r="M47" s="2061"/>
      <c r="N47" s="2061"/>
      <c r="O47" s="2061"/>
      <c r="P47" s="2061"/>
      <c r="Q47" s="2061"/>
      <c r="R47" s="2061"/>
      <c r="S47" s="72"/>
      <c r="T47" s="72"/>
      <c r="U47" s="72"/>
      <c r="V47" s="72"/>
      <c r="W47" s="72"/>
      <c r="X47" s="72"/>
      <c r="Y47" s="72"/>
      <c r="Z47" s="72"/>
      <c r="AA47" s="72"/>
      <c r="AB47" s="2061"/>
      <c r="AC47" s="2061"/>
      <c r="AD47" s="2061"/>
      <c r="AE47" s="2061"/>
      <c r="AF47" s="2061"/>
      <c r="AG47" s="2061"/>
      <c r="AH47" s="2061"/>
      <c r="AI47" s="2061"/>
      <c r="AJ47" s="2061"/>
      <c r="AK47" s="2061"/>
      <c r="AL47" s="2061"/>
      <c r="AM47" s="2061"/>
      <c r="AN47" s="2061"/>
      <c r="AO47" s="2061"/>
      <c r="AP47" s="72"/>
      <c r="AQ47" s="72"/>
      <c r="AR47" s="72"/>
      <c r="AS47" s="72"/>
      <c r="AT47" s="72"/>
      <c r="AU47" s="73"/>
      <c r="AW47" s="568"/>
      <c r="AX47" s="568"/>
      <c r="AY47" s="568"/>
      <c r="AZ47" s="568"/>
      <c r="BA47" s="568"/>
      <c r="BB47" s="568"/>
      <c r="BC47" s="568"/>
      <c r="BD47" s="568"/>
      <c r="BE47" s="568"/>
      <c r="BF47" s="568"/>
      <c r="BG47" s="568"/>
      <c r="BH47" s="568"/>
      <c r="BI47" s="568"/>
      <c r="BJ47" s="568"/>
      <c r="BK47" s="568"/>
      <c r="BN47" s="1715"/>
      <c r="BO47" s="1715"/>
      <c r="BP47" s="1715"/>
      <c r="BQ47" s="1715"/>
      <c r="BR47" s="1715"/>
      <c r="BS47" s="1715"/>
      <c r="BT47" s="1715"/>
      <c r="BU47" s="1715"/>
      <c r="BV47" s="1715"/>
      <c r="BW47" s="1715"/>
      <c r="BX47" s="1715"/>
      <c r="BY47" s="1715"/>
      <c r="BZ47" s="1715"/>
      <c r="CA47" s="1715"/>
      <c r="CB47" s="1715"/>
      <c r="CC47" s="1715"/>
      <c r="CD47" s="1715"/>
      <c r="CE47" s="1715"/>
      <c r="CF47" s="1715"/>
    </row>
    <row r="48" spans="3:107" ht="8.25" customHeight="1">
      <c r="D48" s="87"/>
      <c r="G48" s="2122" t="s">
        <v>33</v>
      </c>
      <c r="H48" s="1653"/>
      <c r="I48" s="1653"/>
      <c r="J48" s="2065" t="s">
        <v>35</v>
      </c>
      <c r="K48" s="2065"/>
      <c r="L48" s="2065"/>
      <c r="M48" s="2065" t="s">
        <v>31</v>
      </c>
      <c r="N48" s="2065"/>
      <c r="O48" s="2065"/>
      <c r="P48" s="2065" t="s">
        <v>32</v>
      </c>
      <c r="Q48" s="2065"/>
      <c r="R48" s="2065"/>
      <c r="S48" s="2065" t="s">
        <v>33</v>
      </c>
      <c r="T48" s="2065"/>
      <c r="U48" s="2065"/>
      <c r="V48" s="1653" t="s">
        <v>25</v>
      </c>
      <c r="W48" s="1653"/>
      <c r="X48" s="1654"/>
      <c r="Y48" s="1580"/>
      <c r="Z48" s="1581"/>
      <c r="AA48" s="18"/>
      <c r="AB48" s="2122" t="s">
        <v>33</v>
      </c>
      <c r="AC48" s="1653"/>
      <c r="AD48" s="1653"/>
      <c r="AE48" s="2065" t="s">
        <v>35</v>
      </c>
      <c r="AF48" s="2065"/>
      <c r="AG48" s="2065"/>
      <c r="AH48" s="2065" t="s">
        <v>31</v>
      </c>
      <c r="AI48" s="2065"/>
      <c r="AJ48" s="2065"/>
      <c r="AK48" s="2065" t="s">
        <v>32</v>
      </c>
      <c r="AL48" s="2065"/>
      <c r="AM48" s="2065"/>
      <c r="AN48" s="2065" t="s">
        <v>33</v>
      </c>
      <c r="AO48" s="2065"/>
      <c r="AP48" s="2065"/>
      <c r="AQ48" s="1653" t="s">
        <v>25</v>
      </c>
      <c r="AR48" s="1653"/>
      <c r="AS48" s="1654"/>
      <c r="AT48" s="1470"/>
      <c r="AU48" s="2116"/>
      <c r="AW48" s="569"/>
      <c r="AX48" s="569"/>
      <c r="AY48" s="569"/>
      <c r="AZ48" s="569"/>
      <c r="BA48" s="569"/>
      <c r="BB48" s="569"/>
      <c r="BC48" s="569"/>
      <c r="BD48" s="569"/>
      <c r="BE48" s="569"/>
      <c r="BF48" s="569"/>
      <c r="BG48" s="569"/>
      <c r="BH48" s="569"/>
      <c r="BI48" s="569"/>
      <c r="BJ48" s="569"/>
      <c r="BK48" s="569"/>
      <c r="BL48" s="22"/>
      <c r="BO48" s="1705"/>
      <c r="BP48" s="1705"/>
      <c r="BQ48" s="1705"/>
      <c r="BR48" s="1580"/>
      <c r="BS48" s="1581"/>
      <c r="BU48" s="1705"/>
      <c r="BV48" s="1705"/>
      <c r="BW48" s="1705"/>
      <c r="BX48" s="1580"/>
      <c r="BY48" s="1581"/>
    </row>
    <row r="49" spans="4:111" ht="8.25" customHeight="1">
      <c r="D49" s="87"/>
      <c r="G49" s="2123" t="str">
        <f>IF(ISERROR(MID('保険料計算シート（非表示）'!E2,LEN('保険料計算シート（非表示）'!E2)-5,1)),"",MID('保険料計算シート（非表示）'!E2,LEN('保険料計算シート（非表示）'!E2)-5,1))</f>
        <v/>
      </c>
      <c r="H49" s="2063"/>
      <c r="I49" s="2063"/>
      <c r="J49" s="2063" t="str">
        <f>IF(ISERROR(MID('保険料計算シート（非表示）'!E2,LEN('保険料計算シート（非表示）'!E2)-4,1)),"",MID('保険料計算シート（非表示）'!E2,LEN('保険料計算シート（非表示）'!E2)-4,1))</f>
        <v/>
      </c>
      <c r="K49" s="2063"/>
      <c r="L49" s="2063"/>
      <c r="M49" s="2063" t="str">
        <f>IF(ISERROR(MID('保険料計算シート（非表示）'!E2,LEN('保険料計算シート（非表示）'!E2)-3,1)),"",MID('保険料計算シート（非表示）'!E2,LEN('保険料計算シート（非表示）'!E2)-3,1))</f>
        <v/>
      </c>
      <c r="N49" s="2063"/>
      <c r="O49" s="2063"/>
      <c r="P49" s="2063" t="str">
        <f>IF(ISERROR(MID('保険料計算シート（非表示）'!E2,LEN('保険料計算シート（非表示）'!E2)-2,1)),"",MID('保険料計算シート（非表示）'!E2,LEN('保険料計算シート（非表示）'!E2)-2,1))</f>
        <v/>
      </c>
      <c r="Q49" s="2063"/>
      <c r="R49" s="2063"/>
      <c r="S49" s="2063" t="str">
        <f>IF(ISERROR(MID('保険料計算シート（非表示）'!E2,LEN('保険料計算シート（非表示）'!E2)-1,1)),"",MID('保険料計算シート（非表示）'!E2,LEN('保険料計算シート（非表示）'!E2)-1,1))</f>
        <v/>
      </c>
      <c r="T49" s="2063"/>
      <c r="U49" s="2063"/>
      <c r="V49" s="1621" t="str">
        <f>IF('保険料計算シート（非表示）'!E2=0,"",IF(ISERROR(MID('保険料計算シート（非表示）'!E2,LEN('保険料計算シート（非表示）'!E2),1)),"",MID('保険料計算シート（非表示）'!E2,LEN('保険料計算シート（非表示）'!E2),1)))</f>
        <v/>
      </c>
      <c r="W49" s="1621"/>
      <c r="X49" s="1622"/>
      <c r="Y49" s="1582"/>
      <c r="Z49" s="1581"/>
      <c r="AA49" s="18"/>
      <c r="AB49" s="2123" t="str">
        <f>IF(ISERROR(MID('保険料計算シート（非表示）'!F2,LEN('保険料計算シート（非表示）'!F2)-5,1)),"",MID('保険料計算シート（非表示）'!F2,LEN('保険料計算シート（非表示）'!F2)-5,1))</f>
        <v/>
      </c>
      <c r="AC49" s="2063"/>
      <c r="AD49" s="2063"/>
      <c r="AE49" s="2063" t="str">
        <f>IF(ISERROR(MID('保険料計算シート（非表示）'!F2,LEN('保険料計算シート（非表示）'!F2)-4,1)),"",MID('保険料計算シート（非表示）'!F2,LEN('保険料計算シート（非表示）'!F2)-4,1))</f>
        <v/>
      </c>
      <c r="AF49" s="2063"/>
      <c r="AG49" s="2063"/>
      <c r="AH49" s="2063" t="str">
        <f>IF(ISERROR(MID('保険料計算シート（非表示）'!F2,LEN('保険料計算シート（非表示）'!F2)-3,1)),"",MID('保険料計算シート（非表示）'!F2,LEN('保険料計算シート（非表示）'!F2)-3,1))</f>
        <v/>
      </c>
      <c r="AI49" s="2063"/>
      <c r="AJ49" s="2063"/>
      <c r="AK49" s="2063" t="str">
        <f>IF(ISERROR(MID('保険料計算シート（非表示）'!F2,LEN('保険料計算シート（非表示）'!F2)-2,1)),"",MID('保険料計算シート（非表示）'!F2,LEN('保険料計算シート（非表示）'!F2)-2,1))</f>
        <v/>
      </c>
      <c r="AL49" s="2063"/>
      <c r="AM49" s="2063"/>
      <c r="AN49" s="2063" t="str">
        <f>IF(ISERROR(MID('保険料計算シート（非表示）'!F2,LEN('保険料計算シート（非表示）'!F2)-1,1)),"",MID('保険料計算シート（非表示）'!F2,LEN('保険料計算シート（非表示）'!F2)-1,1))</f>
        <v/>
      </c>
      <c r="AO49" s="2063"/>
      <c r="AP49" s="2063"/>
      <c r="AQ49" s="1621" t="str">
        <f>IF('保険料計算シート（非表示）'!F2=0,"",IF(ISERROR(MID('保険料計算シート（非表示）'!F2,LEN('保険料計算シート（非表示）'!F2),1)),"",MID('保険料計算シート（非表示）'!F2,LEN('保険料計算シート（非表示）'!F2),1)))</f>
        <v/>
      </c>
      <c r="AR49" s="1621"/>
      <c r="AS49" s="1622"/>
      <c r="AT49" s="1581"/>
      <c r="AU49" s="2116"/>
      <c r="AW49" s="570"/>
      <c r="AX49" s="570"/>
      <c r="AY49" s="570"/>
      <c r="AZ49" s="570"/>
      <c r="BA49" s="570"/>
      <c r="BB49" s="570"/>
      <c r="BC49" s="570"/>
      <c r="BD49" s="570"/>
      <c r="BE49" s="570"/>
      <c r="BF49" s="570"/>
      <c r="BG49" s="570"/>
      <c r="BH49" s="570"/>
      <c r="BI49" s="570"/>
      <c r="BJ49" s="570"/>
      <c r="BK49" s="570"/>
      <c r="BO49" s="1705"/>
      <c r="BP49" s="1705"/>
      <c r="BQ49" s="1705"/>
      <c r="BR49" s="1582"/>
      <c r="BS49" s="1581"/>
      <c r="BU49" s="1705"/>
      <c r="BV49" s="1705"/>
      <c r="BW49" s="1705"/>
      <c r="BX49" s="1582"/>
      <c r="BY49" s="1581"/>
    </row>
    <row r="50" spans="4:111" ht="8.25" customHeight="1">
      <c r="D50" s="87"/>
      <c r="G50" s="2124"/>
      <c r="H50" s="2064"/>
      <c r="I50" s="2064"/>
      <c r="J50" s="2064"/>
      <c r="K50" s="2064"/>
      <c r="L50" s="2064"/>
      <c r="M50" s="2064"/>
      <c r="N50" s="2064"/>
      <c r="O50" s="2064"/>
      <c r="P50" s="2064"/>
      <c r="Q50" s="2064"/>
      <c r="R50" s="2064"/>
      <c r="S50" s="2064"/>
      <c r="T50" s="2064"/>
      <c r="U50" s="2064"/>
      <c r="V50" s="1624"/>
      <c r="W50" s="1624"/>
      <c r="X50" s="1625"/>
      <c r="Y50" s="1582"/>
      <c r="Z50" s="1581"/>
      <c r="AA50" s="18"/>
      <c r="AB50" s="2124"/>
      <c r="AC50" s="2064"/>
      <c r="AD50" s="2064"/>
      <c r="AE50" s="2064"/>
      <c r="AF50" s="2064"/>
      <c r="AG50" s="2064"/>
      <c r="AH50" s="2064"/>
      <c r="AI50" s="2064"/>
      <c r="AJ50" s="2064"/>
      <c r="AK50" s="2064"/>
      <c r="AL50" s="2064"/>
      <c r="AM50" s="2064"/>
      <c r="AN50" s="2064"/>
      <c r="AO50" s="2064"/>
      <c r="AP50" s="2064"/>
      <c r="AQ50" s="1624"/>
      <c r="AR50" s="1624"/>
      <c r="AS50" s="1625"/>
      <c r="AT50" s="1581"/>
      <c r="AU50" s="2116"/>
      <c r="AW50" s="570"/>
      <c r="AX50" s="570"/>
      <c r="AY50" s="570"/>
      <c r="AZ50" s="570"/>
      <c r="BA50" s="570"/>
      <c r="BB50" s="570"/>
      <c r="BC50" s="570"/>
      <c r="BD50" s="570"/>
      <c r="BE50" s="570"/>
      <c r="BF50" s="570"/>
      <c r="BG50" s="570"/>
      <c r="BH50" s="570"/>
      <c r="BI50" s="570"/>
      <c r="BJ50" s="570"/>
      <c r="BK50" s="570"/>
      <c r="BO50" s="1705"/>
      <c r="BP50" s="1705"/>
      <c r="BQ50" s="1705"/>
      <c r="BR50" s="1582"/>
      <c r="BS50" s="1581"/>
      <c r="BU50" s="1705"/>
      <c r="BV50" s="1705"/>
      <c r="BW50" s="1705"/>
      <c r="BX50" s="1582"/>
      <c r="BY50" s="1581"/>
    </row>
    <row r="51" spans="4:111" ht="4.9000000000000004" customHeight="1" thickBot="1">
      <c r="D51" s="75"/>
      <c r="E51" s="76"/>
      <c r="F51" s="7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77"/>
      <c r="AV51" s="17"/>
      <c r="AW51" s="17"/>
      <c r="AX51" s="17"/>
      <c r="AY51" s="17"/>
      <c r="AZ51" s="17"/>
      <c r="BA51" s="17"/>
      <c r="BB51" s="17"/>
      <c r="BC51" s="17"/>
      <c r="BD51" s="17"/>
      <c r="BE51" s="17"/>
      <c r="BF51" s="17"/>
      <c r="BG51" s="17"/>
      <c r="BH51" s="17"/>
      <c r="BI51" s="17"/>
      <c r="BJ51" s="17"/>
      <c r="BK51" s="17"/>
      <c r="BO51" s="17"/>
      <c r="BP51" s="17"/>
      <c r="BQ51" s="17"/>
      <c r="CD51" s="44"/>
      <c r="CE51" s="44"/>
      <c r="CF51" s="1716" t="s">
        <v>52</v>
      </c>
      <c r="CG51" s="1716"/>
      <c r="CH51" s="1716"/>
      <c r="CI51" s="1716"/>
      <c r="CJ51" s="1716"/>
      <c r="CK51" s="1716"/>
      <c r="CL51" s="1716"/>
      <c r="CM51" s="1716"/>
      <c r="CN51" s="1716"/>
      <c r="CO51" s="1716"/>
      <c r="CP51" s="1716"/>
      <c r="CQ51" s="1716"/>
      <c r="CR51" s="1716"/>
      <c r="CS51" s="1716"/>
      <c r="CT51" s="1716"/>
      <c r="CU51" s="1716"/>
      <c r="CV51" s="1716"/>
      <c r="CW51" s="1716"/>
      <c r="CX51" s="1716"/>
      <c r="CY51" s="1716"/>
      <c r="CZ51" s="1716"/>
      <c r="DA51" s="1716"/>
      <c r="DB51" s="1716"/>
      <c r="DC51" s="44"/>
    </row>
    <row r="52" spans="4:111" ht="8.25" customHeight="1" thickTop="1">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O52" s="17"/>
      <c r="BP52" s="17"/>
      <c r="BQ52" s="17"/>
      <c r="CC52" s="44"/>
      <c r="CD52" s="44"/>
      <c r="CE52" s="44"/>
      <c r="CF52" s="1716"/>
      <c r="CG52" s="1716"/>
      <c r="CH52" s="1716"/>
      <c r="CI52" s="1716"/>
      <c r="CJ52" s="1716"/>
      <c r="CK52" s="1716"/>
      <c r="CL52" s="1716"/>
      <c r="CM52" s="1716"/>
      <c r="CN52" s="1716"/>
      <c r="CO52" s="1716"/>
      <c r="CP52" s="1716"/>
      <c r="CQ52" s="1716"/>
      <c r="CR52" s="1716"/>
      <c r="CS52" s="1716"/>
      <c r="CT52" s="1716"/>
      <c r="CU52" s="1716"/>
      <c r="CV52" s="1716"/>
      <c r="CW52" s="1716"/>
      <c r="CX52" s="1716"/>
      <c r="CY52" s="1716"/>
      <c r="CZ52" s="1716"/>
      <c r="DA52" s="1716"/>
      <c r="DB52" s="1716"/>
      <c r="DC52" s="44"/>
    </row>
    <row r="53" spans="4:111" ht="8.25" customHeight="1"/>
    <row r="54" spans="4:111" ht="8.25" customHeight="1">
      <c r="D54" s="2298" t="s">
        <v>90</v>
      </c>
      <c r="E54" s="2299"/>
      <c r="F54" s="2300"/>
      <c r="G54" s="31"/>
      <c r="H54" s="2026" t="s">
        <v>106</v>
      </c>
      <c r="I54" s="2026"/>
      <c r="J54" s="2026"/>
      <c r="K54" s="31"/>
      <c r="L54" s="31"/>
      <c r="M54" s="31"/>
      <c r="N54" s="31"/>
      <c r="O54" s="31"/>
      <c r="P54" s="31"/>
      <c r="Q54" s="32"/>
      <c r="R54" s="45"/>
      <c r="S54" s="40"/>
      <c r="T54" s="40"/>
      <c r="U54" s="40"/>
      <c r="V54" s="40"/>
      <c r="W54" s="40"/>
      <c r="X54" s="40"/>
      <c r="Y54" s="40"/>
      <c r="Z54" s="40"/>
      <c r="AA54" s="40"/>
      <c r="AB54" s="40"/>
      <c r="AC54" s="40"/>
      <c r="AD54" s="40"/>
      <c r="AE54" s="40"/>
      <c r="AF54" s="1712" t="s">
        <v>107</v>
      </c>
      <c r="AG54" s="1712"/>
      <c r="AH54" s="1712"/>
      <c r="AI54" s="1712"/>
      <c r="AJ54" s="1712"/>
      <c r="AK54" s="1712"/>
      <c r="AL54" s="1712"/>
      <c r="AM54" s="1712"/>
      <c r="AN54" s="1712"/>
      <c r="AO54" s="40"/>
      <c r="AP54" s="40"/>
      <c r="AQ54" s="40"/>
      <c r="AR54" s="1614" t="str">
        <f>TEXT(DATE(LEFT('設定シート（非表示）'!C6,4)-1,4,1),"ggg")</f>
        <v>令和</v>
      </c>
      <c r="AS54" s="1614"/>
      <c r="AT54" s="1614"/>
      <c r="AU54" s="1614"/>
      <c r="AV54" s="2081" t="str">
        <f>TEXT(DATE(LEFT('設定シート（非表示）'!C6,4)-1,4,1),"e")</f>
        <v>4</v>
      </c>
      <c r="AW54" s="1614"/>
      <c r="AX54" s="1614"/>
      <c r="AY54" s="1614" t="s">
        <v>27</v>
      </c>
      <c r="AZ54" s="1614"/>
      <c r="BA54" s="1614">
        <v>4</v>
      </c>
      <c r="BB54" s="1614"/>
      <c r="BC54" s="1614"/>
      <c r="BD54" s="1614" t="s">
        <v>53</v>
      </c>
      <c r="BE54" s="1614"/>
      <c r="BF54" s="1614">
        <v>1</v>
      </c>
      <c r="BG54" s="1614"/>
      <c r="BH54" s="1614"/>
      <c r="BI54" s="1614" t="s">
        <v>57</v>
      </c>
      <c r="BJ54" s="1614"/>
      <c r="BK54" s="40"/>
      <c r="BL54" s="1614" t="s">
        <v>58</v>
      </c>
      <c r="BM54" s="1614"/>
      <c r="BN54" s="1614"/>
      <c r="BO54" s="1614"/>
      <c r="BP54" s="40"/>
      <c r="BQ54" s="1614" t="str">
        <f>TEXT(DATE(LEFT('設定シート（非表示）'!C6,4)-1,5,11),"ggg")</f>
        <v>令和</v>
      </c>
      <c r="BR54" s="1614"/>
      <c r="BS54" s="1614"/>
      <c r="BT54" s="1614"/>
      <c r="BU54" s="2081" t="str">
        <f>TEXT(DATE(LEFT('設定シート（非表示）'!C6,4),4,1),"e")</f>
        <v>5</v>
      </c>
      <c r="BV54" s="1614"/>
      <c r="BW54" s="1614"/>
      <c r="BX54" s="1614" t="s">
        <v>27</v>
      </c>
      <c r="BY54" s="1614"/>
      <c r="BZ54" s="1614">
        <v>3</v>
      </c>
      <c r="CA54" s="1614"/>
      <c r="CB54" s="1614"/>
      <c r="CC54" s="1614" t="s">
        <v>53</v>
      </c>
      <c r="CD54" s="1614"/>
      <c r="CE54" s="1614">
        <v>31</v>
      </c>
      <c r="CF54" s="1614"/>
      <c r="CG54" s="1614"/>
      <c r="CH54" s="1614" t="s">
        <v>57</v>
      </c>
      <c r="CI54" s="1614"/>
      <c r="CJ54" s="40"/>
      <c r="CK54" s="1614" t="s">
        <v>108</v>
      </c>
      <c r="CL54" s="1614"/>
      <c r="CM54" s="1614"/>
      <c r="CN54" s="1614"/>
      <c r="CO54" s="13"/>
      <c r="CP54" s="40"/>
      <c r="CQ54" s="40"/>
      <c r="CR54" s="40"/>
      <c r="CS54" s="40"/>
      <c r="CT54" s="40"/>
      <c r="CU54" s="40"/>
      <c r="CV54" s="40"/>
      <c r="CW54" s="40"/>
      <c r="CX54" s="13"/>
      <c r="CY54" s="13"/>
      <c r="CZ54" s="13"/>
      <c r="DA54" s="13"/>
      <c r="DB54" s="13"/>
      <c r="DC54" s="15"/>
    </row>
    <row r="55" spans="4:111" ht="8.25" customHeight="1">
      <c r="D55" s="2301"/>
      <c r="E55" s="2302"/>
      <c r="F55" s="2303"/>
      <c r="G55" s="33"/>
      <c r="H55" s="1392"/>
      <c r="I55" s="1392"/>
      <c r="J55" s="1392"/>
      <c r="K55" s="33"/>
      <c r="L55" s="33"/>
      <c r="M55" s="33"/>
      <c r="N55" s="33"/>
      <c r="O55" s="33"/>
      <c r="P55" s="33"/>
      <c r="Q55" s="34"/>
      <c r="R55" s="46"/>
      <c r="S55" s="30"/>
      <c r="T55" s="30"/>
      <c r="U55" s="30"/>
      <c r="V55" s="30"/>
      <c r="W55" s="30"/>
      <c r="X55" s="30"/>
      <c r="Y55" s="30"/>
      <c r="Z55" s="30"/>
      <c r="AA55" s="30"/>
      <c r="AB55" s="30"/>
      <c r="AC55" s="30"/>
      <c r="AD55" s="30"/>
      <c r="AE55" s="30"/>
      <c r="AF55" s="1713"/>
      <c r="AG55" s="1713"/>
      <c r="AH55" s="1713"/>
      <c r="AI55" s="1713"/>
      <c r="AJ55" s="1713"/>
      <c r="AK55" s="1713"/>
      <c r="AL55" s="1713"/>
      <c r="AM55" s="1713"/>
      <c r="AN55" s="1713"/>
      <c r="AO55" s="30"/>
      <c r="AP55" s="30"/>
      <c r="AQ55" s="30"/>
      <c r="AR55" s="1615"/>
      <c r="AS55" s="1615"/>
      <c r="AT55" s="1615"/>
      <c r="AU55" s="1615"/>
      <c r="AV55" s="1615"/>
      <c r="AW55" s="1615"/>
      <c r="AX55" s="1615"/>
      <c r="AY55" s="1615"/>
      <c r="AZ55" s="1615"/>
      <c r="BA55" s="1615"/>
      <c r="BB55" s="1615"/>
      <c r="BC55" s="1615"/>
      <c r="BD55" s="1615"/>
      <c r="BE55" s="1615"/>
      <c r="BF55" s="1615"/>
      <c r="BG55" s="1615"/>
      <c r="BH55" s="1615"/>
      <c r="BI55" s="1615"/>
      <c r="BJ55" s="1615"/>
      <c r="BK55" s="30"/>
      <c r="BL55" s="1615"/>
      <c r="BM55" s="1615"/>
      <c r="BN55" s="1615"/>
      <c r="BO55" s="1615"/>
      <c r="BP55" s="30"/>
      <c r="BQ55" s="1615"/>
      <c r="BR55" s="1615"/>
      <c r="BS55" s="1615"/>
      <c r="BT55" s="1615"/>
      <c r="BU55" s="1615"/>
      <c r="BV55" s="1615"/>
      <c r="BW55" s="1615"/>
      <c r="BX55" s="1615"/>
      <c r="BY55" s="1615"/>
      <c r="BZ55" s="1615"/>
      <c r="CA55" s="1615"/>
      <c r="CB55" s="1615"/>
      <c r="CC55" s="1615"/>
      <c r="CD55" s="1615"/>
      <c r="CE55" s="1615"/>
      <c r="CF55" s="1615"/>
      <c r="CG55" s="1615"/>
      <c r="CH55" s="1615"/>
      <c r="CI55" s="1615"/>
      <c r="CJ55" s="30"/>
      <c r="CK55" s="1615"/>
      <c r="CL55" s="1615"/>
      <c r="CM55" s="1615"/>
      <c r="CN55" s="1615"/>
      <c r="CP55" s="30"/>
      <c r="CQ55" s="30"/>
      <c r="CR55" s="30"/>
      <c r="CS55" s="30"/>
      <c r="CT55" s="30"/>
      <c r="CU55" s="30"/>
      <c r="CV55" s="30"/>
      <c r="CW55" s="30"/>
      <c r="DC55" s="18"/>
    </row>
    <row r="56" spans="4:111" ht="8.25" customHeight="1">
      <c r="D56" s="2301"/>
      <c r="E56" s="2302"/>
      <c r="F56" s="2303"/>
      <c r="G56" s="33"/>
      <c r="H56" s="1392"/>
      <c r="I56" s="1392"/>
      <c r="J56" s="1392"/>
      <c r="K56" s="33"/>
      <c r="L56" s="33"/>
      <c r="M56" s="33"/>
      <c r="N56" s="33"/>
      <c r="O56" s="33"/>
      <c r="P56" s="33"/>
      <c r="Q56" s="34"/>
      <c r="R56" s="47"/>
      <c r="S56" s="42"/>
      <c r="T56" s="42"/>
      <c r="U56" s="42"/>
      <c r="V56" s="42"/>
      <c r="W56" s="42"/>
      <c r="X56" s="42"/>
      <c r="Y56" s="42"/>
      <c r="Z56" s="42"/>
      <c r="AA56" s="42"/>
      <c r="AB56" s="42"/>
      <c r="AC56" s="42"/>
      <c r="AD56" s="42"/>
      <c r="AE56" s="42"/>
      <c r="AF56" s="1714"/>
      <c r="AG56" s="1714"/>
      <c r="AH56" s="1714"/>
      <c r="AI56" s="1714"/>
      <c r="AJ56" s="1714"/>
      <c r="AK56" s="1714"/>
      <c r="AL56" s="1714"/>
      <c r="AM56" s="1714"/>
      <c r="AN56" s="1714"/>
      <c r="AO56" s="42"/>
      <c r="AP56" s="42"/>
      <c r="AQ56" s="42"/>
      <c r="AR56" s="1616"/>
      <c r="AS56" s="1616"/>
      <c r="AT56" s="1616"/>
      <c r="AU56" s="1616"/>
      <c r="AV56" s="1616"/>
      <c r="AW56" s="1616"/>
      <c r="AX56" s="1616"/>
      <c r="AY56" s="1616"/>
      <c r="AZ56" s="1616"/>
      <c r="BA56" s="1616"/>
      <c r="BB56" s="1616"/>
      <c r="BC56" s="1616"/>
      <c r="BD56" s="1616"/>
      <c r="BE56" s="1616"/>
      <c r="BF56" s="1616"/>
      <c r="BG56" s="1616"/>
      <c r="BH56" s="1616"/>
      <c r="BI56" s="1616"/>
      <c r="BJ56" s="1616"/>
      <c r="BK56" s="42"/>
      <c r="BL56" s="1616"/>
      <c r="BM56" s="1616"/>
      <c r="BN56" s="1616"/>
      <c r="BO56" s="1616"/>
      <c r="BP56" s="42"/>
      <c r="BQ56" s="1616"/>
      <c r="BR56" s="1616"/>
      <c r="BS56" s="1616"/>
      <c r="BT56" s="1616"/>
      <c r="BU56" s="1616"/>
      <c r="BV56" s="1616"/>
      <c r="BW56" s="1616"/>
      <c r="BX56" s="1616"/>
      <c r="BY56" s="1616"/>
      <c r="BZ56" s="1616"/>
      <c r="CA56" s="1616"/>
      <c r="CB56" s="1616"/>
      <c r="CC56" s="1616"/>
      <c r="CD56" s="1616"/>
      <c r="CE56" s="1616"/>
      <c r="CF56" s="1616"/>
      <c r="CG56" s="1616"/>
      <c r="CH56" s="1616"/>
      <c r="CI56" s="1616"/>
      <c r="CJ56" s="42"/>
      <c r="CK56" s="1616"/>
      <c r="CL56" s="1616"/>
      <c r="CM56" s="1616"/>
      <c r="CN56" s="1616"/>
      <c r="CP56" s="42"/>
      <c r="CQ56" s="42"/>
      <c r="CR56" s="42"/>
      <c r="CS56" s="42"/>
      <c r="CT56" s="42"/>
      <c r="CU56" s="42"/>
      <c r="CV56" s="42"/>
      <c r="CW56" s="42"/>
      <c r="DC56" s="18"/>
    </row>
    <row r="57" spans="4:111" ht="8.25" customHeight="1">
      <c r="D57" s="2301"/>
      <c r="E57" s="2302"/>
      <c r="F57" s="2303"/>
      <c r="G57" s="35"/>
      <c r="H57" s="1587" t="s">
        <v>109</v>
      </c>
      <c r="I57" s="1587"/>
      <c r="J57" s="1587"/>
      <c r="K57" s="1587"/>
      <c r="L57" s="1587"/>
      <c r="M57" s="1587"/>
      <c r="N57" s="1587"/>
      <c r="O57" s="1587"/>
      <c r="P57" s="1587"/>
      <c r="Q57" s="36"/>
      <c r="R57" s="27"/>
      <c r="V57" s="2112" t="s">
        <v>358</v>
      </c>
      <c r="W57" s="2112"/>
      <c r="X57" s="2112"/>
      <c r="Y57" s="2112"/>
      <c r="Z57" s="2112"/>
      <c r="AA57" s="2112"/>
      <c r="AB57" s="2112"/>
      <c r="AC57" s="2112"/>
      <c r="AD57" s="2112"/>
      <c r="AE57" s="2112"/>
      <c r="AF57" s="2112"/>
      <c r="AG57" s="2112"/>
      <c r="AH57" s="2112"/>
      <c r="AI57" s="2112"/>
      <c r="AJ57" s="2112"/>
      <c r="AK57" s="2112"/>
      <c r="AL57" s="2112"/>
      <c r="AM57" s="2112"/>
      <c r="AN57" s="2112"/>
      <c r="AO57" s="2112"/>
      <c r="AP57" s="2112"/>
      <c r="AQ57" s="2112"/>
      <c r="AR57" s="2112"/>
      <c r="AS57" s="2112"/>
      <c r="AT57" s="2112"/>
      <c r="AU57" s="2112"/>
      <c r="AV57" s="2112"/>
      <c r="AW57" s="2113"/>
      <c r="BA57" s="18"/>
      <c r="BB57" s="1992" t="s">
        <v>359</v>
      </c>
      <c r="BC57" s="1993"/>
      <c r="BD57" s="1993"/>
      <c r="BE57" s="1993"/>
      <c r="BF57" s="1993"/>
      <c r="BG57" s="1993"/>
      <c r="BH57" s="1993"/>
      <c r="BI57" s="1993"/>
      <c r="BJ57" s="1993"/>
      <c r="BK57" s="1993"/>
      <c r="BL57" s="1993"/>
      <c r="BM57" s="1994"/>
      <c r="BQ57" s="1712" t="s">
        <v>59</v>
      </c>
      <c r="BR57" s="1712"/>
      <c r="BS57" s="1712"/>
      <c r="BT57" s="1712"/>
      <c r="BU57" s="1712"/>
      <c r="BV57" s="1712"/>
      <c r="BW57" s="1712"/>
      <c r="BX57" s="1712"/>
      <c r="BY57" s="1712"/>
      <c r="BZ57" s="1712"/>
      <c r="CA57" s="1712"/>
      <c r="CB57" s="1712"/>
      <c r="CC57" s="1712"/>
      <c r="CD57" s="1712"/>
      <c r="CE57" s="1712"/>
      <c r="CF57" s="1712"/>
      <c r="CG57" s="1712"/>
      <c r="CH57" s="1712"/>
      <c r="CI57" s="1712"/>
      <c r="CJ57" s="1712"/>
      <c r="CK57" s="1712"/>
      <c r="CL57" s="1712"/>
      <c r="CM57" s="1712"/>
      <c r="CN57" s="1712"/>
      <c r="CO57" s="1712"/>
      <c r="CP57" s="1712"/>
      <c r="CQ57" s="1712"/>
      <c r="CR57" s="1712"/>
      <c r="CS57" s="1712"/>
      <c r="CT57" s="1712"/>
      <c r="CU57" s="1712"/>
      <c r="CV57" s="1712"/>
      <c r="CW57" s="1712"/>
      <c r="CX57" s="13"/>
      <c r="CY57" s="13"/>
      <c r="CZ57" s="13"/>
      <c r="DA57" s="13"/>
      <c r="DB57" s="13"/>
      <c r="DC57" s="15"/>
      <c r="DD57" s="1703" t="s">
        <v>531</v>
      </c>
      <c r="DE57" s="1700"/>
      <c r="DF57" s="1700" t="s">
        <v>533</v>
      </c>
      <c r="DG57" s="1700"/>
    </row>
    <row r="58" spans="4:111" ht="8.25" customHeight="1">
      <c r="D58" s="2301"/>
      <c r="E58" s="2302"/>
      <c r="F58" s="2303"/>
      <c r="G58" s="35"/>
      <c r="H58" s="1587"/>
      <c r="I58" s="1587"/>
      <c r="J58" s="1587"/>
      <c r="K58" s="1587"/>
      <c r="L58" s="1587"/>
      <c r="M58" s="1587"/>
      <c r="N58" s="1587"/>
      <c r="O58" s="1587"/>
      <c r="P58" s="1587"/>
      <c r="Q58" s="36"/>
      <c r="R58" s="27"/>
      <c r="V58" s="1713"/>
      <c r="W58" s="1713"/>
      <c r="X58" s="1713"/>
      <c r="Y58" s="1713"/>
      <c r="Z58" s="1713"/>
      <c r="AA58" s="1713"/>
      <c r="AB58" s="1713"/>
      <c r="AC58" s="1713"/>
      <c r="AD58" s="1713"/>
      <c r="AE58" s="1713"/>
      <c r="AF58" s="1713"/>
      <c r="AG58" s="1713"/>
      <c r="AH58" s="1713"/>
      <c r="AI58" s="1713"/>
      <c r="AJ58" s="1713"/>
      <c r="AK58" s="1713"/>
      <c r="AL58" s="1713"/>
      <c r="AM58" s="1713"/>
      <c r="AN58" s="1713"/>
      <c r="AO58" s="1713"/>
      <c r="AP58" s="1713"/>
      <c r="AQ58" s="1713"/>
      <c r="AR58" s="1713"/>
      <c r="AS58" s="1713"/>
      <c r="AT58" s="1713"/>
      <c r="AU58" s="1713"/>
      <c r="AV58" s="1713"/>
      <c r="AW58" s="1461"/>
      <c r="BA58" s="18"/>
      <c r="BB58" s="1995"/>
      <c r="BC58" s="1996"/>
      <c r="BD58" s="1996"/>
      <c r="BE58" s="1996"/>
      <c r="BF58" s="1996"/>
      <c r="BG58" s="1996"/>
      <c r="BH58" s="1996"/>
      <c r="BI58" s="1996"/>
      <c r="BJ58" s="1996"/>
      <c r="BK58" s="1996"/>
      <c r="BL58" s="1996"/>
      <c r="BM58" s="1997"/>
      <c r="BQ58" s="1713"/>
      <c r="BR58" s="1713"/>
      <c r="BS58" s="1713"/>
      <c r="BT58" s="1713"/>
      <c r="BU58" s="1713"/>
      <c r="BV58" s="1713"/>
      <c r="BW58" s="1713"/>
      <c r="BX58" s="1713"/>
      <c r="BY58" s="1713"/>
      <c r="BZ58" s="1713"/>
      <c r="CA58" s="1713"/>
      <c r="CB58" s="1713"/>
      <c r="CC58" s="1713"/>
      <c r="CD58" s="1713"/>
      <c r="CE58" s="1713"/>
      <c r="CF58" s="1713"/>
      <c r="CG58" s="1713"/>
      <c r="CH58" s="1713"/>
      <c r="CI58" s="1713"/>
      <c r="CJ58" s="1713"/>
      <c r="CK58" s="1713"/>
      <c r="CL58" s="1713"/>
      <c r="CM58" s="1713"/>
      <c r="CN58" s="1713"/>
      <c r="CO58" s="1713"/>
      <c r="CP58" s="1713"/>
      <c r="CQ58" s="1713"/>
      <c r="CR58" s="1713"/>
      <c r="CS58" s="1713"/>
      <c r="CT58" s="1713"/>
      <c r="CU58" s="1713"/>
      <c r="CV58" s="1713"/>
      <c r="CW58" s="1713"/>
      <c r="DC58" s="18"/>
      <c r="DD58" s="1701" t="s">
        <v>88</v>
      </c>
      <c r="DE58" s="1702"/>
      <c r="DF58" s="1702" t="s">
        <v>89</v>
      </c>
      <c r="DG58" s="1702"/>
    </row>
    <row r="59" spans="4:111" ht="8.25" customHeight="1">
      <c r="D59" s="2301"/>
      <c r="E59" s="2302"/>
      <c r="F59" s="2303"/>
      <c r="G59" s="37"/>
      <c r="H59" s="2027"/>
      <c r="I59" s="2027"/>
      <c r="J59" s="2027"/>
      <c r="K59" s="2027"/>
      <c r="L59" s="2027"/>
      <c r="M59" s="2027"/>
      <c r="N59" s="2027"/>
      <c r="O59" s="2027"/>
      <c r="P59" s="2027"/>
      <c r="Q59" s="38"/>
      <c r="R59" s="39"/>
      <c r="S59" s="12"/>
      <c r="T59" s="12"/>
      <c r="U59" s="12"/>
      <c r="V59" s="2114"/>
      <c r="W59" s="2114"/>
      <c r="X59" s="2114"/>
      <c r="Y59" s="2114"/>
      <c r="Z59" s="2114"/>
      <c r="AA59" s="2114"/>
      <c r="AB59" s="2114"/>
      <c r="AC59" s="2114"/>
      <c r="AD59" s="2114"/>
      <c r="AE59" s="2114"/>
      <c r="AF59" s="2114"/>
      <c r="AG59" s="2114"/>
      <c r="AH59" s="2114"/>
      <c r="AI59" s="2114"/>
      <c r="AJ59" s="2114"/>
      <c r="AK59" s="2114"/>
      <c r="AL59" s="2114"/>
      <c r="AM59" s="2114"/>
      <c r="AN59" s="2114"/>
      <c r="AO59" s="2114"/>
      <c r="AP59" s="2114"/>
      <c r="AQ59" s="2114"/>
      <c r="AR59" s="2114"/>
      <c r="AS59" s="2114"/>
      <c r="AT59" s="2114"/>
      <c r="AU59" s="2114"/>
      <c r="AV59" s="2114"/>
      <c r="AW59" s="2115"/>
      <c r="AX59" s="12"/>
      <c r="AY59" s="12"/>
      <c r="AZ59" s="12"/>
      <c r="BA59" s="20"/>
      <c r="BB59" s="1998"/>
      <c r="BC59" s="1999"/>
      <c r="BD59" s="1999"/>
      <c r="BE59" s="1999"/>
      <c r="BF59" s="1999"/>
      <c r="BG59" s="1999"/>
      <c r="BH59" s="1999"/>
      <c r="BI59" s="1999"/>
      <c r="BJ59" s="1999"/>
      <c r="BK59" s="1999"/>
      <c r="BL59" s="1999"/>
      <c r="BM59" s="2000"/>
      <c r="BN59" s="12"/>
      <c r="BO59" s="12"/>
      <c r="BP59" s="12"/>
      <c r="BQ59" s="1714"/>
      <c r="BR59" s="1714"/>
      <c r="BS59" s="1714"/>
      <c r="BT59" s="1714"/>
      <c r="BU59" s="1714"/>
      <c r="BV59" s="1714"/>
      <c r="BW59" s="1714"/>
      <c r="BX59" s="1714"/>
      <c r="BY59" s="1714"/>
      <c r="BZ59" s="1714"/>
      <c r="CA59" s="1714"/>
      <c r="CB59" s="1714"/>
      <c r="CC59" s="1714"/>
      <c r="CD59" s="1714"/>
      <c r="CE59" s="1714"/>
      <c r="CF59" s="1714"/>
      <c r="CG59" s="1714"/>
      <c r="CH59" s="1714"/>
      <c r="CI59" s="1714"/>
      <c r="CJ59" s="1714"/>
      <c r="CK59" s="1714"/>
      <c r="CL59" s="1714"/>
      <c r="CM59" s="1714"/>
      <c r="CN59" s="1714"/>
      <c r="CO59" s="1714"/>
      <c r="CP59" s="1714"/>
      <c r="CQ59" s="1714"/>
      <c r="CR59" s="1714"/>
      <c r="CS59" s="1714"/>
      <c r="CT59" s="1714"/>
      <c r="CU59" s="1714"/>
      <c r="CV59" s="1714"/>
      <c r="CW59" s="1714"/>
      <c r="CX59" s="12"/>
      <c r="CY59" s="12"/>
      <c r="CZ59" s="12"/>
      <c r="DA59" s="12"/>
      <c r="DB59" s="12"/>
      <c r="DC59" s="20"/>
      <c r="DD59" s="1701"/>
      <c r="DE59" s="1702"/>
      <c r="DF59" s="1702"/>
      <c r="DG59" s="1702"/>
    </row>
    <row r="60" spans="4:111" ht="8.25" customHeight="1">
      <c r="D60" s="2301"/>
      <c r="E60" s="2302"/>
      <c r="F60" s="2303"/>
      <c r="G60" s="2174" t="s">
        <v>360</v>
      </c>
      <c r="H60" s="2026"/>
      <c r="I60" s="2026"/>
      <c r="J60" s="2026"/>
      <c r="K60" s="2026"/>
      <c r="L60" s="2026"/>
      <c r="M60" s="2026"/>
      <c r="N60" s="2026"/>
      <c r="O60" s="2026"/>
      <c r="P60" s="2026"/>
      <c r="Q60" s="2175"/>
      <c r="R60" s="2078" t="s">
        <v>110</v>
      </c>
      <c r="S60" s="1989"/>
      <c r="T60" s="1989"/>
      <c r="U60" s="1989"/>
      <c r="V60" s="21"/>
      <c r="W60" s="21" t="s">
        <v>31</v>
      </c>
      <c r="X60" s="21"/>
      <c r="Y60" s="21"/>
      <c r="Z60" s="21" t="s">
        <v>32</v>
      </c>
      <c r="AA60" s="21"/>
      <c r="AB60" s="21"/>
      <c r="AC60" s="21" t="s">
        <v>33</v>
      </c>
      <c r="AD60" s="21"/>
      <c r="AE60" s="21"/>
      <c r="AF60" s="21" t="s">
        <v>34</v>
      </c>
      <c r="AG60" s="21"/>
      <c r="AH60" s="21"/>
      <c r="AI60" s="21" t="s">
        <v>31</v>
      </c>
      <c r="AJ60" s="21"/>
      <c r="AK60" s="21"/>
      <c r="AL60" s="21" t="s">
        <v>32</v>
      </c>
      <c r="AM60" s="21"/>
      <c r="AN60" s="21"/>
      <c r="AO60" s="21" t="s">
        <v>33</v>
      </c>
      <c r="AP60" s="21"/>
      <c r="AQ60" s="21"/>
      <c r="AR60" s="21" t="s">
        <v>35</v>
      </c>
      <c r="AS60" s="21"/>
      <c r="AT60" s="21"/>
      <c r="AU60" s="21" t="s">
        <v>31</v>
      </c>
      <c r="AV60" s="21"/>
      <c r="BA60" s="18"/>
      <c r="BB60" s="1634" t="s">
        <v>111</v>
      </c>
      <c r="BC60" s="1978"/>
      <c r="BH60" s="1978" t="s">
        <v>41</v>
      </c>
      <c r="BI60" s="1978"/>
      <c r="BJ60" s="1978"/>
      <c r="BK60" s="1978"/>
      <c r="BL60" s="1978"/>
      <c r="BM60" s="1636"/>
      <c r="BN60" s="1988" t="s">
        <v>112</v>
      </c>
      <c r="BO60" s="1989"/>
      <c r="BP60" s="1989"/>
      <c r="BQ60" s="1989"/>
      <c r="BR60" s="14"/>
      <c r="BS60" s="14" t="s">
        <v>32</v>
      </c>
      <c r="BT60" s="14"/>
      <c r="BU60" s="14"/>
      <c r="BV60" s="14" t="s">
        <v>33</v>
      </c>
      <c r="BW60" s="14"/>
      <c r="BX60" s="14"/>
      <c r="BY60" s="14" t="s">
        <v>34</v>
      </c>
      <c r="BZ60" s="14"/>
      <c r="CA60" s="14"/>
      <c r="CB60" s="14" t="s">
        <v>31</v>
      </c>
      <c r="CC60" s="14"/>
      <c r="CD60" s="14"/>
      <c r="CE60" s="14" t="s">
        <v>32</v>
      </c>
      <c r="CF60" s="14"/>
      <c r="CG60" s="14"/>
      <c r="CH60" s="14" t="s">
        <v>33</v>
      </c>
      <c r="CI60" s="14"/>
      <c r="CJ60" s="14"/>
      <c r="CK60" s="14" t="s">
        <v>35</v>
      </c>
      <c r="CL60" s="14"/>
      <c r="CM60" s="14"/>
      <c r="CN60" s="14" t="s">
        <v>31</v>
      </c>
      <c r="CO60" s="14"/>
      <c r="CP60" s="14"/>
      <c r="CQ60" s="14" t="s">
        <v>32</v>
      </c>
      <c r="CR60" s="14"/>
      <c r="CS60" s="14"/>
      <c r="CT60" s="14" t="s">
        <v>33</v>
      </c>
      <c r="CU60" s="14"/>
      <c r="CV60" s="14"/>
      <c r="CW60" s="14" t="s">
        <v>26</v>
      </c>
      <c r="CX60" s="14"/>
      <c r="DC60" s="18"/>
      <c r="DD60" s="1701"/>
      <c r="DE60" s="1702"/>
      <c r="DF60" s="1702"/>
      <c r="DG60" s="1702"/>
    </row>
    <row r="61" spans="4:111" ht="8.25" customHeight="1">
      <c r="D61" s="2301"/>
      <c r="E61" s="2302"/>
      <c r="F61" s="2303"/>
      <c r="G61" s="2176"/>
      <c r="H61" s="1392"/>
      <c r="I61" s="1392"/>
      <c r="J61" s="1392"/>
      <c r="K61" s="1392"/>
      <c r="L61" s="1392"/>
      <c r="M61" s="1392"/>
      <c r="N61" s="1392"/>
      <c r="O61" s="1392"/>
      <c r="P61" s="1392"/>
      <c r="Q61" s="2177"/>
      <c r="R61" s="2079"/>
      <c r="S61" s="1732"/>
      <c r="T61" s="1732"/>
      <c r="U61" s="1732"/>
      <c r="V61" s="1602" t="str">
        <f>IF(ISERROR(MID('保険料計算シート（非表示）'!E5,LEN('保険料計算シート（非表示）'!E5)-8,1)),"",MID('保険料計算シート（非表示）'!E5,LEN('保険料計算シート（非表示）'!E5)-8,1))</f>
        <v/>
      </c>
      <c r="W61" s="1603"/>
      <c r="X61" s="1603"/>
      <c r="Y61" s="1569" t="str">
        <f>IF(ISERROR(MID('保険料計算シート（非表示）'!E5,LEN('保険料計算シート（非表示）'!E5)-7,1)),"",MID('保険料計算シート（非表示）'!E5,LEN('保険料計算シート（非表示）'!E5)-7,1))</f>
        <v/>
      </c>
      <c r="Z61" s="1569"/>
      <c r="AA61" s="1569"/>
      <c r="AB61" s="1569" t="str">
        <f>IF(ISERROR(MID('保険料計算シート（非表示）'!E5,LEN('保険料計算シート（非表示）'!E5)-6,1)),"",MID('保険料計算シート（非表示）'!E5,LEN('保険料計算シート（非表示）'!E5)-6,1))</f>
        <v/>
      </c>
      <c r="AC61" s="1569"/>
      <c r="AD61" s="1569"/>
      <c r="AE61" s="1569" t="str">
        <f>IF(ISERROR(MID('保険料計算シート（非表示）'!E5,LEN('保険料計算シート（非表示）'!E5)-5,1)),"",MID('保険料計算シート（非表示）'!E5,LEN('保険料計算シート（非表示）'!E5)-5,1))</f>
        <v/>
      </c>
      <c r="AF61" s="1569"/>
      <c r="AG61" s="1569"/>
      <c r="AH61" s="1569" t="str">
        <f>IF(ISERROR(MID('保険料計算シート（非表示）'!E5,LEN('保険料計算シート（非表示）'!E5)-4,1)),"",MID('保険料計算シート（非表示）'!E5,LEN('保険料計算シート（非表示）'!E5)-4,1))</f>
        <v/>
      </c>
      <c r="AI61" s="1569"/>
      <c r="AJ61" s="1569"/>
      <c r="AK61" s="1569" t="str">
        <f>IF(ISERROR(MID('保険料計算シート（非表示）'!E5,LEN('保険料計算シート（非表示）'!E5)-3,1)),"",MID('保険料計算シート（非表示）'!E5,LEN('保険料計算シート（非表示）'!E5)-3,1))</f>
        <v/>
      </c>
      <c r="AL61" s="1569"/>
      <c r="AM61" s="1569"/>
      <c r="AN61" s="1569" t="str">
        <f>IF(ISERROR(MID('保険料計算シート（非表示）'!E5,LEN('保険料計算シート（非表示）'!E5)-2,1)),"",MID('保険料計算シート（非表示）'!E5,LEN('保険料計算シート（非表示）'!E5)-2,1))</f>
        <v/>
      </c>
      <c r="AO61" s="1569"/>
      <c r="AP61" s="1569"/>
      <c r="AQ61" s="1569" t="str">
        <f>IF(ISERROR(MID('保険料計算シート（非表示）'!E5,LEN('保険料計算シート（非表示）'!E5)-1,1)),"",MID('保険料計算シート（非表示）'!E5,LEN('保険料計算シート（非表示）'!E5)-1,1))</f>
        <v/>
      </c>
      <c r="AR61" s="1569"/>
      <c r="AS61" s="1569"/>
      <c r="AT61" s="2025" t="str">
        <f>IF('保険料計算シート（非表示）'!E5=0,"",IF(ISERROR(MID('保険料計算シート（非表示）'!E5,LEN('保険料計算シート（非表示）'!E5),1)),"",MID('保険料計算シート（非表示）'!E5,LEN('保険料計算シート（非表示）'!E5),1)))</f>
        <v/>
      </c>
      <c r="AU61" s="1627"/>
      <c r="AV61" s="1870"/>
      <c r="AW61" s="1580"/>
      <c r="AX61" s="1581"/>
      <c r="BA61" s="18"/>
      <c r="BB61" s="1582"/>
      <c r="BC61" s="1581"/>
      <c r="BH61" s="1581"/>
      <c r="BI61" s="1581"/>
      <c r="BJ61" s="1581"/>
      <c r="BK61" s="1581"/>
      <c r="BL61" s="1581"/>
      <c r="BM61" s="1985"/>
      <c r="BN61" s="1990"/>
      <c r="BO61" s="1732"/>
      <c r="BP61" s="1732"/>
      <c r="BQ61" s="1732"/>
      <c r="BR61" s="1602" t="str">
        <f>IF(ISERROR(MID('保険料計算シート（非表示）'!G5,LEN('保険料計算シート（非表示）'!G5)-10,1)),"",MID('保険料計算シート（非表示）'!G5,LEN('保険料計算シート（非表示）'!G5)-10,1))</f>
        <v/>
      </c>
      <c r="BS61" s="1603"/>
      <c r="BT61" s="1603"/>
      <c r="BU61" s="1569" t="str">
        <f>IF(ISERROR(MID('保険料計算シート（非表示）'!G5,LEN('保険料計算シート（非表示）'!G5)-9,1)),"",MID('保険料計算シート（非表示）'!G5,LEN('保険料計算シート（非表示）'!G5)-9,1))</f>
        <v/>
      </c>
      <c r="BV61" s="1569"/>
      <c r="BW61" s="1569"/>
      <c r="BX61" s="1613" t="str">
        <f>IF(ISERROR(MID('保険料計算シート（非表示）'!G5,LEN('保険料計算シート（非表示）'!G5)-8,1)),"",MID('保険料計算シート（非表示）'!G5,LEN('保険料計算シート（非表示）'!G5)-8,1))</f>
        <v/>
      </c>
      <c r="BY61" s="1569"/>
      <c r="BZ61" s="1569"/>
      <c r="CA61" s="1569" t="str">
        <f>IF(ISERROR(MID('保険料計算シート（非表示）'!G5,LEN('保険料計算シート（非表示）'!G5)-7,1)),"",MID('保険料計算シート（非表示）'!G5,LEN('保険料計算シート（非表示）'!G5)-7,1))</f>
        <v/>
      </c>
      <c r="CB61" s="1569"/>
      <c r="CC61" s="1569"/>
      <c r="CD61" s="1569" t="str">
        <f>IF(ISERROR(MID('保険料計算シート（非表示）'!G5,LEN('保険料計算シート（非表示）'!G5)-6,1)),"",MID('保険料計算シート（非表示）'!G5,LEN('保険料計算シート（非表示）'!G5)-6,1))</f>
        <v/>
      </c>
      <c r="CE61" s="1569"/>
      <c r="CF61" s="1569"/>
      <c r="CG61" s="1569" t="str">
        <f>IF(ISERROR(MID('保険料計算シート（非表示）'!G5,LEN('保険料計算シート（非表示）'!G5)-5,1)),"",MID('保険料計算シート（非表示）'!G5,LEN('保険料計算シート（非表示）'!G5)-5,1))</f>
        <v/>
      </c>
      <c r="CH61" s="1569"/>
      <c r="CI61" s="1569"/>
      <c r="CJ61" s="1569" t="str">
        <f>IF(ISERROR(MID('保険料計算シート（非表示）'!G5,LEN('保険料計算シート（非表示）'!G5)-4,1)),"",MID('保険料計算シート（非表示）'!G5,LEN('保険料計算シート（非表示）'!G5)-4,1))</f>
        <v/>
      </c>
      <c r="CK61" s="1569"/>
      <c r="CL61" s="1569"/>
      <c r="CM61" s="1569" t="str">
        <f>IF(ISERROR(MID('保険料計算シート（非表示）'!G5,LEN('保険料計算シート（非表示）'!G5)-3,1)),"",MID('保険料計算シート（非表示）'!G5,LEN('保険料計算シート（非表示）'!G5)-3,1))</f>
        <v/>
      </c>
      <c r="CN61" s="1569"/>
      <c r="CO61" s="1569"/>
      <c r="CP61" s="1569" t="str">
        <f>IF(ISERROR(MID('保険料計算シート（非表示）'!G5,LEN('保険料計算シート（非表示）'!G5)-2,1)),"",MID('保険料計算シート（非表示）'!G5,LEN('保険料計算シート（非表示）'!G5)-2,1))</f>
        <v/>
      </c>
      <c r="CQ61" s="1569"/>
      <c r="CR61" s="1569"/>
      <c r="CS61" s="1569" t="str">
        <f>IF(ISERROR(MID('保険料計算シート（非表示）'!G5,LEN('保険料計算シート（非表示）'!G5)-1,1)),"",MID('保険料計算シート（非表示）'!G5,LEN('保険料計算シート（非表示）'!G5)-1,1))</f>
        <v/>
      </c>
      <c r="CT61" s="1569"/>
      <c r="CU61" s="1569"/>
      <c r="CV61" s="1569" t="str">
        <f>IF('保険料計算シート（非表示）'!G5=0,"",IF(ISERROR(MID('保険料計算シート（非表示）'!G5,LEN('保険料計算シート（非表示）'!G5),1)),"",MID('保険料計算シート（非表示）'!G5,LEN('保険料計算シート（非表示）'!G5),1)))</f>
        <v/>
      </c>
      <c r="CW61" s="1569"/>
      <c r="CX61" s="1583"/>
      <c r="CY61" s="1580"/>
      <c r="CZ61" s="1581"/>
      <c r="DC61" s="18"/>
      <c r="DD61" s="1701"/>
      <c r="DE61" s="1702"/>
      <c r="DF61" s="1702"/>
      <c r="DG61" s="1702"/>
    </row>
    <row r="62" spans="4:111" ht="8.25" customHeight="1">
      <c r="D62" s="2301"/>
      <c r="E62" s="2302"/>
      <c r="F62" s="2303"/>
      <c r="G62" s="2176"/>
      <c r="H62" s="1392"/>
      <c r="I62" s="1392"/>
      <c r="J62" s="1392"/>
      <c r="K62" s="1392"/>
      <c r="L62" s="1392"/>
      <c r="M62" s="1392"/>
      <c r="N62" s="1392"/>
      <c r="O62" s="1392"/>
      <c r="P62" s="1392"/>
      <c r="Q62" s="2177"/>
      <c r="R62" s="2079"/>
      <c r="S62" s="1732"/>
      <c r="T62" s="1732"/>
      <c r="U62" s="1732"/>
      <c r="V62" s="1602"/>
      <c r="W62" s="1603"/>
      <c r="X62" s="1603"/>
      <c r="Y62" s="1569"/>
      <c r="Z62" s="1569"/>
      <c r="AA62" s="1569"/>
      <c r="AB62" s="1569"/>
      <c r="AC62" s="1569"/>
      <c r="AD62" s="1569"/>
      <c r="AE62" s="1569"/>
      <c r="AF62" s="1569"/>
      <c r="AG62" s="1569"/>
      <c r="AH62" s="1569"/>
      <c r="AI62" s="1569"/>
      <c r="AJ62" s="1569"/>
      <c r="AK62" s="1569"/>
      <c r="AL62" s="1569"/>
      <c r="AM62" s="1569"/>
      <c r="AN62" s="1569"/>
      <c r="AO62" s="1569"/>
      <c r="AP62" s="1569"/>
      <c r="AQ62" s="1569"/>
      <c r="AR62" s="1569"/>
      <c r="AS62" s="1569"/>
      <c r="AT62" s="1629"/>
      <c r="AU62" s="1630"/>
      <c r="AV62" s="1674"/>
      <c r="AW62" s="1582"/>
      <c r="AX62" s="1581"/>
      <c r="BA62" s="18"/>
      <c r="BB62" s="2082" t="s">
        <v>968</v>
      </c>
      <c r="BC62" s="1727"/>
      <c r="BD62" s="1727"/>
      <c r="BE62" s="1727"/>
      <c r="BF62" s="1727"/>
      <c r="BG62" s="1727"/>
      <c r="BH62" s="1727"/>
      <c r="BI62" s="1727"/>
      <c r="BJ62" s="1727"/>
      <c r="BK62" s="1727"/>
      <c r="BL62" s="1727"/>
      <c r="BM62" s="1728"/>
      <c r="BN62" s="1990"/>
      <c r="BO62" s="1732"/>
      <c r="BP62" s="1732"/>
      <c r="BQ62" s="1732"/>
      <c r="BR62" s="1602"/>
      <c r="BS62" s="1603"/>
      <c r="BT62" s="1603"/>
      <c r="BU62" s="1569"/>
      <c r="BV62" s="1569"/>
      <c r="BW62" s="1569"/>
      <c r="BX62" s="1613"/>
      <c r="BY62" s="1569"/>
      <c r="BZ62" s="1569"/>
      <c r="CA62" s="1569"/>
      <c r="CB62" s="1569"/>
      <c r="CC62" s="1569"/>
      <c r="CD62" s="1569"/>
      <c r="CE62" s="1569"/>
      <c r="CF62" s="1569"/>
      <c r="CG62" s="1569"/>
      <c r="CH62" s="1569"/>
      <c r="CI62" s="1569"/>
      <c r="CJ62" s="1569"/>
      <c r="CK62" s="1569"/>
      <c r="CL62" s="1569"/>
      <c r="CM62" s="1569"/>
      <c r="CN62" s="1569"/>
      <c r="CO62" s="1569"/>
      <c r="CP62" s="1569"/>
      <c r="CQ62" s="1569"/>
      <c r="CR62" s="1569"/>
      <c r="CS62" s="1569"/>
      <c r="CT62" s="1569"/>
      <c r="CU62" s="1569"/>
      <c r="CV62" s="1569"/>
      <c r="CW62" s="1569"/>
      <c r="CX62" s="1583"/>
      <c r="CY62" s="1582"/>
      <c r="CZ62" s="1581"/>
      <c r="DC62" s="18"/>
      <c r="DD62" s="1701"/>
      <c r="DE62" s="1702"/>
      <c r="DF62" s="1702"/>
      <c r="DG62" s="1702"/>
    </row>
    <row r="63" spans="4:111" ht="8.25" customHeight="1">
      <c r="D63" s="2301"/>
      <c r="E63" s="2302"/>
      <c r="F63" s="2303"/>
      <c r="G63" s="2176"/>
      <c r="H63" s="1392"/>
      <c r="I63" s="1392"/>
      <c r="J63" s="1392"/>
      <c r="K63" s="1392"/>
      <c r="L63" s="1392"/>
      <c r="M63" s="1392"/>
      <c r="N63" s="1392"/>
      <c r="O63" s="1392"/>
      <c r="P63" s="1392"/>
      <c r="Q63" s="2177"/>
      <c r="R63" s="2079"/>
      <c r="S63" s="1732"/>
      <c r="T63" s="1732"/>
      <c r="U63" s="1732"/>
      <c r="V63" s="1602"/>
      <c r="W63" s="1603"/>
      <c r="X63" s="1603"/>
      <c r="Y63" s="1569"/>
      <c r="Z63" s="1569"/>
      <c r="AA63" s="1569"/>
      <c r="AB63" s="1569"/>
      <c r="AC63" s="1569"/>
      <c r="AD63" s="1569"/>
      <c r="AE63" s="1569"/>
      <c r="AF63" s="1569"/>
      <c r="AG63" s="1569"/>
      <c r="AH63" s="1569"/>
      <c r="AI63" s="1569"/>
      <c r="AJ63" s="1569"/>
      <c r="AK63" s="1569"/>
      <c r="AL63" s="1569"/>
      <c r="AM63" s="1569"/>
      <c r="AN63" s="1569"/>
      <c r="AO63" s="1569"/>
      <c r="AP63" s="1569"/>
      <c r="AQ63" s="1569"/>
      <c r="AR63" s="1569"/>
      <c r="AS63" s="1569"/>
      <c r="AT63" s="1599"/>
      <c r="AU63" s="1632"/>
      <c r="AV63" s="1640"/>
      <c r="AW63" s="1582"/>
      <c r="AX63" s="1581"/>
      <c r="AY63" s="1715" t="s">
        <v>22</v>
      </c>
      <c r="AZ63" s="1715"/>
      <c r="BA63" s="1741"/>
      <c r="BB63" s="2082"/>
      <c r="BC63" s="1727"/>
      <c r="BD63" s="1727"/>
      <c r="BE63" s="1727"/>
      <c r="BF63" s="1727"/>
      <c r="BG63" s="1727"/>
      <c r="BH63" s="1727"/>
      <c r="BI63" s="1727"/>
      <c r="BJ63" s="1727"/>
      <c r="BK63" s="1727"/>
      <c r="BL63" s="1727"/>
      <c r="BM63" s="1728"/>
      <c r="BN63" s="1990"/>
      <c r="BO63" s="1732"/>
      <c r="BP63" s="1732"/>
      <c r="BQ63" s="1732"/>
      <c r="BR63" s="1602"/>
      <c r="BS63" s="1603"/>
      <c r="BT63" s="1603"/>
      <c r="BU63" s="1569"/>
      <c r="BV63" s="1569"/>
      <c r="BW63" s="1569"/>
      <c r="BX63" s="1613"/>
      <c r="BY63" s="1569"/>
      <c r="BZ63" s="1569"/>
      <c r="CA63" s="1569"/>
      <c r="CB63" s="1569"/>
      <c r="CC63" s="1569"/>
      <c r="CD63" s="1569"/>
      <c r="CE63" s="1569"/>
      <c r="CF63" s="1569"/>
      <c r="CG63" s="1569"/>
      <c r="CH63" s="1569"/>
      <c r="CI63" s="1569"/>
      <c r="CJ63" s="1569"/>
      <c r="CK63" s="1569"/>
      <c r="CL63" s="1569"/>
      <c r="CM63" s="1569"/>
      <c r="CN63" s="1569"/>
      <c r="CO63" s="1569"/>
      <c r="CP63" s="1569"/>
      <c r="CQ63" s="1569"/>
      <c r="CR63" s="1569"/>
      <c r="CS63" s="1569"/>
      <c r="CT63" s="1569"/>
      <c r="CU63" s="1569"/>
      <c r="CV63" s="1569"/>
      <c r="CW63" s="1569"/>
      <c r="CX63" s="1583"/>
      <c r="CY63" s="1582"/>
      <c r="CZ63" s="1581"/>
      <c r="DA63" s="1581" t="s">
        <v>26</v>
      </c>
      <c r="DB63" s="1581"/>
      <c r="DC63" s="18"/>
      <c r="DD63" s="1701"/>
      <c r="DE63" s="1702"/>
      <c r="DF63" s="1702"/>
      <c r="DG63" s="1702"/>
    </row>
    <row r="64" spans="4:111" ht="8.25" customHeight="1">
      <c r="D64" s="2301"/>
      <c r="E64" s="2302"/>
      <c r="F64" s="2303"/>
      <c r="G64" s="2178"/>
      <c r="H64" s="2179"/>
      <c r="I64" s="2179"/>
      <c r="J64" s="2179"/>
      <c r="K64" s="2179"/>
      <c r="L64" s="2179"/>
      <c r="M64" s="2179"/>
      <c r="N64" s="2179"/>
      <c r="O64" s="2179"/>
      <c r="P64" s="2179"/>
      <c r="Q64" s="2180"/>
      <c r="R64" s="2080"/>
      <c r="S64" s="1733"/>
      <c r="T64" s="1733"/>
      <c r="U64" s="1733"/>
      <c r="AD64" s="1579" t="s">
        <v>113</v>
      </c>
      <c r="AE64" s="1579"/>
      <c r="AM64" s="1579" t="s">
        <v>113</v>
      </c>
      <c r="AN64" s="1579"/>
      <c r="AY64" s="1715"/>
      <c r="AZ64" s="1715"/>
      <c r="BA64" s="1741"/>
      <c r="BB64" s="2083"/>
      <c r="BC64" s="2084"/>
      <c r="BD64" s="2084"/>
      <c r="BE64" s="2084"/>
      <c r="BF64" s="2084"/>
      <c r="BG64" s="2084"/>
      <c r="BH64" s="2084"/>
      <c r="BI64" s="2084"/>
      <c r="BJ64" s="2084"/>
      <c r="BK64" s="2084"/>
      <c r="BL64" s="2084"/>
      <c r="BM64" s="2085"/>
      <c r="BN64" s="1991"/>
      <c r="BO64" s="1733"/>
      <c r="BP64" s="1733"/>
      <c r="BQ64" s="1733"/>
      <c r="BR64" s="41"/>
      <c r="BS64" s="41"/>
      <c r="BT64" s="41"/>
      <c r="BU64" s="41"/>
      <c r="BV64" s="41"/>
      <c r="BW64" s="1579" t="s">
        <v>113</v>
      </c>
      <c r="BX64" s="1579"/>
      <c r="BY64" s="12"/>
      <c r="BZ64" s="12"/>
      <c r="CA64" s="12"/>
      <c r="CB64" s="12"/>
      <c r="CC64" s="12"/>
      <c r="CD64" s="12"/>
      <c r="CE64" s="12"/>
      <c r="CF64" s="1579" t="s">
        <v>113</v>
      </c>
      <c r="CG64" s="1579"/>
      <c r="CH64" s="12"/>
      <c r="CI64" s="12"/>
      <c r="CJ64" s="12"/>
      <c r="CK64" s="12"/>
      <c r="CL64" s="12"/>
      <c r="CM64" s="12"/>
      <c r="CN64" s="12"/>
      <c r="CO64" s="1579" t="s">
        <v>113</v>
      </c>
      <c r="CP64" s="1579"/>
      <c r="CQ64" s="12"/>
      <c r="CR64" s="12"/>
      <c r="CS64" s="12"/>
      <c r="CT64" s="12"/>
      <c r="CU64" s="12"/>
      <c r="CV64" s="12"/>
      <c r="CW64" s="12"/>
      <c r="CX64" s="12"/>
      <c r="CY64" s="12"/>
      <c r="CZ64" s="12"/>
      <c r="DA64" s="1584"/>
      <c r="DB64" s="1584"/>
      <c r="DC64" s="20"/>
      <c r="DD64" s="1701"/>
      <c r="DE64" s="1702"/>
      <c r="DF64" s="1702"/>
      <c r="DG64" s="1702"/>
    </row>
    <row r="65" spans="4:111" ht="8.25" customHeight="1">
      <c r="D65" s="2301"/>
      <c r="E65" s="2302"/>
      <c r="F65" s="2303"/>
      <c r="G65" s="2028" t="s">
        <v>40</v>
      </c>
      <c r="H65" s="2029"/>
      <c r="I65" s="2029"/>
      <c r="J65" s="2029"/>
      <c r="K65" s="2029"/>
      <c r="L65" s="2029"/>
      <c r="M65" s="2029"/>
      <c r="N65" s="2029"/>
      <c r="O65" s="2029"/>
      <c r="P65" s="2029"/>
      <c r="Q65" s="2030"/>
      <c r="R65" s="2078" t="s">
        <v>114</v>
      </c>
      <c r="S65" s="1989"/>
      <c r="T65" s="1989"/>
      <c r="U65" s="1989"/>
      <c r="V65" s="14"/>
      <c r="W65" s="14" t="s">
        <v>31</v>
      </c>
      <c r="X65" s="14"/>
      <c r="Y65" s="14"/>
      <c r="Z65" s="14" t="s">
        <v>32</v>
      </c>
      <c r="AA65" s="14"/>
      <c r="AB65" s="14"/>
      <c r="AC65" s="14" t="s">
        <v>33</v>
      </c>
      <c r="AD65" s="14"/>
      <c r="AE65" s="14"/>
      <c r="AF65" s="14" t="s">
        <v>34</v>
      </c>
      <c r="AG65" s="14"/>
      <c r="AH65" s="14"/>
      <c r="AI65" s="14" t="s">
        <v>31</v>
      </c>
      <c r="AJ65" s="14"/>
      <c r="AK65" s="14"/>
      <c r="AL65" s="14" t="s">
        <v>32</v>
      </c>
      <c r="AM65" s="14"/>
      <c r="AN65" s="14"/>
      <c r="AO65" s="14" t="s">
        <v>33</v>
      </c>
      <c r="AP65" s="14"/>
      <c r="AQ65" s="14"/>
      <c r="AR65" s="14" t="s">
        <v>35</v>
      </c>
      <c r="AS65" s="14"/>
      <c r="AT65" s="14"/>
      <c r="AU65" s="14" t="s">
        <v>31</v>
      </c>
      <c r="AV65" s="14"/>
      <c r="AW65" s="13"/>
      <c r="AX65" s="13"/>
      <c r="AY65" s="13"/>
      <c r="AZ65" s="13"/>
      <c r="BA65" s="15"/>
      <c r="BB65" s="1634" t="s">
        <v>115</v>
      </c>
      <c r="BC65" s="1978"/>
      <c r="BH65" s="1978" t="s">
        <v>41</v>
      </c>
      <c r="BI65" s="1978"/>
      <c r="BJ65" s="1978"/>
      <c r="BK65" s="1978"/>
      <c r="BL65" s="1978"/>
      <c r="BM65" s="1636"/>
      <c r="BN65" s="1732" t="s">
        <v>116</v>
      </c>
      <c r="BO65" s="1732"/>
      <c r="BP65" s="1732"/>
      <c r="BQ65" s="1732"/>
      <c r="BR65" s="21"/>
      <c r="BS65" s="21" t="s">
        <v>32</v>
      </c>
      <c r="BT65" s="21"/>
      <c r="BU65" s="21"/>
      <c r="BV65" s="21" t="s">
        <v>33</v>
      </c>
      <c r="BW65" s="21"/>
      <c r="BX65" s="21"/>
      <c r="BY65" s="21" t="s">
        <v>34</v>
      </c>
      <c r="BZ65" s="21"/>
      <c r="CA65" s="21"/>
      <c r="CB65" s="21" t="s">
        <v>31</v>
      </c>
      <c r="CC65" s="21"/>
      <c r="CD65" s="21"/>
      <c r="CE65" s="21" t="s">
        <v>32</v>
      </c>
      <c r="CF65" s="21"/>
      <c r="CG65" s="21"/>
      <c r="CH65" s="21" t="s">
        <v>33</v>
      </c>
      <c r="CI65" s="21"/>
      <c r="CJ65" s="21"/>
      <c r="CK65" s="21" t="s">
        <v>35</v>
      </c>
      <c r="CL65" s="21"/>
      <c r="CM65" s="21"/>
      <c r="CN65" s="21" t="s">
        <v>31</v>
      </c>
      <c r="CO65" s="21"/>
      <c r="CP65" s="21"/>
      <c r="CQ65" s="21" t="s">
        <v>32</v>
      </c>
      <c r="CR65" s="21"/>
      <c r="CS65" s="21"/>
      <c r="CT65" s="21" t="s">
        <v>33</v>
      </c>
      <c r="CU65" s="21"/>
      <c r="CV65" s="21"/>
      <c r="CW65" s="21" t="s">
        <v>26</v>
      </c>
      <c r="CX65" s="21"/>
      <c r="DC65" s="15"/>
      <c r="DD65" s="1701"/>
      <c r="DE65" s="1702"/>
      <c r="DF65" s="1702"/>
      <c r="DG65" s="1702"/>
    </row>
    <row r="66" spans="4:111" ht="8.25" customHeight="1">
      <c r="D66" s="2301"/>
      <c r="E66" s="2302"/>
      <c r="F66" s="2303"/>
      <c r="G66" s="2031"/>
      <c r="H66" s="1096"/>
      <c r="I66" s="1096"/>
      <c r="J66" s="1096"/>
      <c r="K66" s="1096"/>
      <c r="L66" s="1096"/>
      <c r="M66" s="1096"/>
      <c r="N66" s="1096"/>
      <c r="O66" s="1096"/>
      <c r="P66" s="1096"/>
      <c r="Q66" s="2032"/>
      <c r="R66" s="2079"/>
      <c r="S66" s="1732"/>
      <c r="T66" s="1732"/>
      <c r="U66" s="1732"/>
      <c r="V66" s="1602" t="str">
        <f>IF(ISERROR(MID('保険料計算シート（非表示）'!E6,LEN('保険料計算シート（非表示）'!E6)-8,1)),"",MID('保険料計算シート（非表示）'!E6,LEN('保険料計算シート（非表示）'!E6)-8,1))</f>
        <v/>
      </c>
      <c r="W66" s="1603"/>
      <c r="X66" s="1603"/>
      <c r="Y66" s="1569" t="str">
        <f>IF(ISERROR(MID('保険料計算シート（非表示）'!E6,LEN('保険料計算シート（非表示）'!E6)-7,1)),"",MID('保険料計算シート（非表示）'!E6,LEN('保険料計算シート（非表示）'!E6)-7,1))</f>
        <v/>
      </c>
      <c r="Z66" s="1569"/>
      <c r="AA66" s="1569"/>
      <c r="AB66" s="1569" t="str">
        <f>IF(ISERROR(MID('保険料計算シート（非表示）'!E6,LEN('保険料計算シート（非表示）'!E6)-6,1)),"",MID('保険料計算シート（非表示）'!E6,LEN('保険料計算シート（非表示）'!E6)-6,1))</f>
        <v/>
      </c>
      <c r="AC66" s="1569"/>
      <c r="AD66" s="1569"/>
      <c r="AE66" s="1569" t="str">
        <f>IF(ISERROR(MID('保険料計算シート（非表示）'!E6,LEN('保険料計算シート（非表示）'!E6)-5,1)),"",MID('保険料計算シート（非表示）'!E6,LEN('保険料計算シート（非表示）'!E6)-5,1))</f>
        <v/>
      </c>
      <c r="AF66" s="1569"/>
      <c r="AG66" s="1569"/>
      <c r="AH66" s="1569" t="str">
        <f>IF(ISERROR(MID('保険料計算シート（非表示）'!E6,LEN('保険料計算シート（非表示）'!E6)-4,1)),"",MID('保険料計算シート（非表示）'!E6,LEN('保険料計算シート（非表示）'!E6)-4,1))</f>
        <v/>
      </c>
      <c r="AI66" s="1569"/>
      <c r="AJ66" s="1569"/>
      <c r="AK66" s="1569" t="str">
        <f>IF(ISERROR(MID('保険料計算シート（非表示）'!E6,LEN('保険料計算シート（非表示）'!E6)-3,1)),"",MID('保険料計算シート（非表示）'!E6,LEN('保険料計算シート（非表示）'!E6)-3,1))</f>
        <v/>
      </c>
      <c r="AL66" s="1569"/>
      <c r="AM66" s="1569"/>
      <c r="AN66" s="2025" t="str">
        <f>IF(ISERROR(MID('保険料計算シート（非表示）'!E6,LEN('保険料計算シート（非表示）'!E6)-2,1)),"",MID('保険料計算シート（非表示）'!E6,LEN('保険料計算シート（非表示）'!E6)-2,1))</f>
        <v/>
      </c>
      <c r="AO66" s="1627"/>
      <c r="AP66" s="1628"/>
      <c r="AQ66" s="1569" t="str">
        <f>IF(ISERROR(MID('保険料計算シート（非表示）'!E6,LEN('保険料計算シート（非表示）'!E6)-1,1)),"",MID('保険料計算シート（非表示）'!E6,LEN('保険料計算シート（非表示）'!E6)-1,1))</f>
        <v/>
      </c>
      <c r="AR66" s="1569"/>
      <c r="AS66" s="1569"/>
      <c r="AT66" s="1569" t="str">
        <f>IF('保険料計算シート（非表示）'!E6=0,"",IF(ISERROR(MID('保険料計算シート（非表示）'!E6,LEN('保険料計算シート（非表示）'!E6),1)),"",MID('保険料計算シート（非表示）'!E6,LEN('保険料計算シート（非表示）'!E6),1)))</f>
        <v/>
      </c>
      <c r="AU66" s="1569"/>
      <c r="AV66" s="1583"/>
      <c r="AW66" s="1470"/>
      <c r="AX66" s="1581"/>
      <c r="BA66" s="18"/>
      <c r="BB66" s="1582"/>
      <c r="BC66" s="1581"/>
      <c r="BH66" s="1581"/>
      <c r="BI66" s="1581"/>
      <c r="BJ66" s="1581"/>
      <c r="BK66" s="1581"/>
      <c r="BL66" s="1581"/>
      <c r="BM66" s="1985"/>
      <c r="BN66" s="1732"/>
      <c r="BO66" s="1732"/>
      <c r="BP66" s="1732"/>
      <c r="BQ66" s="1732"/>
      <c r="BR66" s="1602" t="str">
        <f>IF(ISERROR(MID('保険料計算シート（非表示）'!G6,LEN('保険料計算シート（非表示）'!G6)-10,1)),"",MID('保険料計算シート（非表示）'!G6,LEN('保険料計算シート（非表示）'!G6)-10,1))</f>
        <v/>
      </c>
      <c r="BS66" s="1603"/>
      <c r="BT66" s="1603"/>
      <c r="BU66" s="1569" t="str">
        <f>IF(ISERROR(MID('保険料計算シート（非表示）'!G6,LEN('保険料計算シート（非表示）'!G6)-9,1)),"",MID('保険料計算シート（非表示）'!G6,LEN('保険料計算シート（非表示）'!G6)-9,1))</f>
        <v/>
      </c>
      <c r="BV66" s="1569"/>
      <c r="BW66" s="1569"/>
      <c r="BX66" s="1613" t="str">
        <f>IF(ISERROR(MID('保険料計算シート（非表示）'!G6,LEN('保険料計算シート（非表示）'!G6)-8,1)),"",MID('保険料計算シート（非表示）'!G6,LEN('保険料計算シート（非表示）'!G6)-8,1))</f>
        <v/>
      </c>
      <c r="BY66" s="1569"/>
      <c r="BZ66" s="1569"/>
      <c r="CA66" s="1569" t="str">
        <f>IF(ISERROR(MID('保険料計算シート（非表示）'!G6,LEN('保険料計算シート（非表示）'!G6)-7,1)),"",MID('保険料計算シート（非表示）'!G6,LEN('保険料計算シート（非表示）'!G6)-7,1))</f>
        <v/>
      </c>
      <c r="CB66" s="1569"/>
      <c r="CC66" s="1569"/>
      <c r="CD66" s="1569" t="str">
        <f>IF(ISERROR(MID('保険料計算シート（非表示）'!G6,LEN('保険料計算シート（非表示）'!G6)-6,1)),"",MID('保険料計算シート（非表示）'!G6,LEN('保険料計算シート（非表示）'!G6)-6,1))</f>
        <v/>
      </c>
      <c r="CE66" s="1569"/>
      <c r="CF66" s="1569"/>
      <c r="CG66" s="1569" t="str">
        <f>IF(ISERROR(MID('保険料計算シート（非表示）'!G6,LEN('保険料計算シート（非表示）'!G6)-5,1)),"",MID('保険料計算シート（非表示）'!G6,LEN('保険料計算シート（非表示）'!G6)-5,1))</f>
        <v/>
      </c>
      <c r="CH66" s="1569"/>
      <c r="CI66" s="1569"/>
      <c r="CJ66" s="1569" t="str">
        <f>IF(ISERROR(MID('保険料計算シート（非表示）'!G6,LEN('保険料計算シート（非表示）'!G6)-4,1)),"",MID('保険料計算シート（非表示）'!G6,LEN('保険料計算シート（非表示）'!G6)-4,1))</f>
        <v/>
      </c>
      <c r="CK66" s="1569"/>
      <c r="CL66" s="1569"/>
      <c r="CM66" s="1569" t="str">
        <f>IF(ISERROR(MID('保険料計算シート（非表示）'!G6,LEN('保険料計算シート（非表示）'!G6)-3,1)),"",MID('保険料計算シート（非表示）'!G6,LEN('保険料計算シート（非表示）'!G6)-3,1))</f>
        <v/>
      </c>
      <c r="CN66" s="1569"/>
      <c r="CO66" s="1569"/>
      <c r="CP66" s="1569" t="str">
        <f>IF(ISERROR(MID('保険料計算シート（非表示）'!G6,LEN('保険料計算シート（非表示）'!G6)-2,1)),"",MID('保険料計算シート（非表示）'!G6,LEN('保険料計算シート（非表示）'!G6)-2,1))</f>
        <v/>
      </c>
      <c r="CQ66" s="1569"/>
      <c r="CR66" s="1569"/>
      <c r="CS66" s="1569" t="str">
        <f>IF(ISERROR(MID('保険料計算シート（非表示）'!G6,LEN('保険料計算シート（非表示）'!G6)-1,1)),"",MID('保険料計算シート（非表示）'!G6,LEN('保険料計算シート（非表示）'!G6)-1,1))</f>
        <v/>
      </c>
      <c r="CT66" s="1569"/>
      <c r="CU66" s="1569"/>
      <c r="CV66" s="1569" t="str">
        <f>IF('保険料計算シート（非表示）'!G6=0,"",IF(ISERROR(MID('保険料計算シート（非表示）'!G6,LEN('保険料計算シート（非表示）'!G6),1)),"",MID('保険料計算シート（非表示）'!G6,LEN('保険料計算シート（非表示）'!G6),1)))</f>
        <v/>
      </c>
      <c r="CW66" s="1569"/>
      <c r="CX66" s="1583"/>
      <c r="CY66" s="1580"/>
      <c r="CZ66" s="1581"/>
      <c r="DC66" s="18"/>
      <c r="DD66" s="1701"/>
      <c r="DE66" s="1702"/>
      <c r="DF66" s="1702"/>
      <c r="DG66" s="1702"/>
    </row>
    <row r="67" spans="4:111" ht="8.25" customHeight="1">
      <c r="D67" s="2301"/>
      <c r="E67" s="2302"/>
      <c r="F67" s="2303"/>
      <c r="G67" s="2031"/>
      <c r="H67" s="1096"/>
      <c r="I67" s="1096"/>
      <c r="J67" s="1096"/>
      <c r="K67" s="1096"/>
      <c r="L67" s="1096"/>
      <c r="M67" s="1096"/>
      <c r="N67" s="1096"/>
      <c r="O67" s="1096"/>
      <c r="P67" s="1096"/>
      <c r="Q67" s="2032"/>
      <c r="R67" s="2079"/>
      <c r="S67" s="1732"/>
      <c r="T67" s="1732"/>
      <c r="U67" s="1732"/>
      <c r="V67" s="1602"/>
      <c r="W67" s="1603"/>
      <c r="X67" s="1603"/>
      <c r="Y67" s="1569"/>
      <c r="Z67" s="1569"/>
      <c r="AA67" s="1569"/>
      <c r="AB67" s="1569"/>
      <c r="AC67" s="1569"/>
      <c r="AD67" s="1569"/>
      <c r="AE67" s="1569"/>
      <c r="AF67" s="1569"/>
      <c r="AG67" s="1569"/>
      <c r="AH67" s="1569"/>
      <c r="AI67" s="1569"/>
      <c r="AJ67" s="1569"/>
      <c r="AK67" s="1569"/>
      <c r="AL67" s="1569"/>
      <c r="AM67" s="1569"/>
      <c r="AN67" s="1629"/>
      <c r="AO67" s="1630"/>
      <c r="AP67" s="1631"/>
      <c r="AQ67" s="1569"/>
      <c r="AR67" s="1569"/>
      <c r="AS67" s="1569"/>
      <c r="AT67" s="1569"/>
      <c r="AU67" s="1569"/>
      <c r="AV67" s="1583"/>
      <c r="AW67" s="1581"/>
      <c r="AX67" s="1581"/>
      <c r="BB67" s="2082" t="s">
        <v>968</v>
      </c>
      <c r="BC67" s="1727"/>
      <c r="BD67" s="1727"/>
      <c r="BE67" s="1727"/>
      <c r="BF67" s="1727"/>
      <c r="BG67" s="1727"/>
      <c r="BH67" s="1727"/>
      <c r="BI67" s="1727"/>
      <c r="BJ67" s="1727"/>
      <c r="BK67" s="1727"/>
      <c r="BL67" s="1727"/>
      <c r="BM67" s="1728"/>
      <c r="BN67" s="1732"/>
      <c r="BO67" s="1732"/>
      <c r="BP67" s="1732"/>
      <c r="BQ67" s="1732"/>
      <c r="BR67" s="1602"/>
      <c r="BS67" s="1603"/>
      <c r="BT67" s="1603"/>
      <c r="BU67" s="1569"/>
      <c r="BV67" s="1569"/>
      <c r="BW67" s="1569"/>
      <c r="BX67" s="1613"/>
      <c r="BY67" s="1569"/>
      <c r="BZ67" s="1569"/>
      <c r="CA67" s="1569"/>
      <c r="CB67" s="1569"/>
      <c r="CC67" s="1569"/>
      <c r="CD67" s="1569"/>
      <c r="CE67" s="1569"/>
      <c r="CF67" s="1569"/>
      <c r="CG67" s="1569"/>
      <c r="CH67" s="1569"/>
      <c r="CI67" s="1569"/>
      <c r="CJ67" s="1569"/>
      <c r="CK67" s="1569"/>
      <c r="CL67" s="1569"/>
      <c r="CM67" s="1569"/>
      <c r="CN67" s="1569"/>
      <c r="CO67" s="1569"/>
      <c r="CP67" s="1569"/>
      <c r="CQ67" s="1569"/>
      <c r="CR67" s="1569"/>
      <c r="CS67" s="1569"/>
      <c r="CT67" s="1569"/>
      <c r="CU67" s="1569"/>
      <c r="CV67" s="1569"/>
      <c r="CW67" s="1569"/>
      <c r="CX67" s="1583"/>
      <c r="CY67" s="1582"/>
      <c r="CZ67" s="1581"/>
      <c r="DC67" s="18"/>
      <c r="DD67" s="1701"/>
      <c r="DE67" s="1702"/>
      <c r="DF67" s="1702"/>
      <c r="DG67" s="1702"/>
    </row>
    <row r="68" spans="4:111" ht="8.25" customHeight="1">
      <c r="D68" s="2301"/>
      <c r="E68" s="2302"/>
      <c r="F68" s="2303"/>
      <c r="G68" s="2031"/>
      <c r="H68" s="1096"/>
      <c r="I68" s="1096"/>
      <c r="J68" s="1096"/>
      <c r="K68" s="1096"/>
      <c r="L68" s="1096"/>
      <c r="M68" s="1096"/>
      <c r="N68" s="1096"/>
      <c r="O68" s="1096"/>
      <c r="P68" s="1096"/>
      <c r="Q68" s="2032"/>
      <c r="R68" s="2079"/>
      <c r="S68" s="1732"/>
      <c r="T68" s="1732"/>
      <c r="U68" s="1732"/>
      <c r="V68" s="1602"/>
      <c r="W68" s="1603"/>
      <c r="X68" s="1603"/>
      <c r="Y68" s="1569"/>
      <c r="Z68" s="1569"/>
      <c r="AA68" s="1569"/>
      <c r="AB68" s="1569"/>
      <c r="AC68" s="1569"/>
      <c r="AD68" s="1569"/>
      <c r="AE68" s="1569"/>
      <c r="AF68" s="1569"/>
      <c r="AG68" s="1569"/>
      <c r="AH68" s="1569"/>
      <c r="AI68" s="1569"/>
      <c r="AJ68" s="1569"/>
      <c r="AK68" s="1569"/>
      <c r="AL68" s="1569"/>
      <c r="AM68" s="1569"/>
      <c r="AN68" s="1599"/>
      <c r="AO68" s="1632"/>
      <c r="AP68" s="1633"/>
      <c r="AQ68" s="1569"/>
      <c r="AR68" s="1569"/>
      <c r="AS68" s="1569"/>
      <c r="AT68" s="1569"/>
      <c r="AU68" s="1569"/>
      <c r="AV68" s="1583"/>
      <c r="AW68" s="1581"/>
      <c r="AX68" s="1581"/>
      <c r="AY68" s="1715" t="s">
        <v>22</v>
      </c>
      <c r="AZ68" s="1715"/>
      <c r="BA68" s="1715"/>
      <c r="BB68" s="2082"/>
      <c r="BC68" s="1727"/>
      <c r="BD68" s="1727"/>
      <c r="BE68" s="1727"/>
      <c r="BF68" s="1727"/>
      <c r="BG68" s="1727"/>
      <c r="BH68" s="1727"/>
      <c r="BI68" s="1727"/>
      <c r="BJ68" s="1727"/>
      <c r="BK68" s="1727"/>
      <c r="BL68" s="1727"/>
      <c r="BM68" s="1728"/>
      <c r="BN68" s="1732"/>
      <c r="BO68" s="1732"/>
      <c r="BP68" s="1732"/>
      <c r="BQ68" s="1732"/>
      <c r="BR68" s="1602"/>
      <c r="BS68" s="1603"/>
      <c r="BT68" s="1603"/>
      <c r="BU68" s="1569"/>
      <c r="BV68" s="1569"/>
      <c r="BW68" s="1569"/>
      <c r="BX68" s="1613"/>
      <c r="BY68" s="1569"/>
      <c r="BZ68" s="1569"/>
      <c r="CA68" s="1569"/>
      <c r="CB68" s="1569"/>
      <c r="CC68" s="1569"/>
      <c r="CD68" s="1569"/>
      <c r="CE68" s="1569"/>
      <c r="CF68" s="1569"/>
      <c r="CG68" s="1569"/>
      <c r="CH68" s="1569"/>
      <c r="CI68" s="1569"/>
      <c r="CJ68" s="1569"/>
      <c r="CK68" s="1569"/>
      <c r="CL68" s="1569"/>
      <c r="CM68" s="1569"/>
      <c r="CN68" s="1569"/>
      <c r="CO68" s="1569"/>
      <c r="CP68" s="1569"/>
      <c r="CQ68" s="1569"/>
      <c r="CR68" s="1569"/>
      <c r="CS68" s="1569"/>
      <c r="CT68" s="1569"/>
      <c r="CU68" s="1569"/>
      <c r="CV68" s="1569"/>
      <c r="CW68" s="1569"/>
      <c r="CX68" s="1583"/>
      <c r="CY68" s="1582"/>
      <c r="CZ68" s="1581"/>
      <c r="DA68" s="1581" t="s">
        <v>26</v>
      </c>
      <c r="DB68" s="1581"/>
      <c r="DC68" s="18"/>
      <c r="DD68" s="1701"/>
      <c r="DE68" s="1702"/>
      <c r="DF68" s="1702"/>
      <c r="DG68" s="1702"/>
    </row>
    <row r="69" spans="4:111" ht="8.25" customHeight="1">
      <c r="D69" s="2301"/>
      <c r="E69" s="2302"/>
      <c r="F69" s="2303"/>
      <c r="G69" s="2033"/>
      <c r="H69" s="2034"/>
      <c r="I69" s="2034"/>
      <c r="J69" s="2034"/>
      <c r="K69" s="2034"/>
      <c r="L69" s="2034"/>
      <c r="M69" s="2034"/>
      <c r="N69" s="2034"/>
      <c r="O69" s="2034"/>
      <c r="P69" s="2034"/>
      <c r="Q69" s="2035"/>
      <c r="R69" s="2080"/>
      <c r="S69" s="1733"/>
      <c r="T69" s="1733"/>
      <c r="U69" s="1733"/>
      <c r="V69" s="12"/>
      <c r="W69" s="12"/>
      <c r="X69" s="12"/>
      <c r="Y69" s="12"/>
      <c r="Z69" s="12"/>
      <c r="AA69" s="12"/>
      <c r="AB69" s="12"/>
      <c r="AC69" s="12"/>
      <c r="AD69" s="1579" t="s">
        <v>113</v>
      </c>
      <c r="AE69" s="1579"/>
      <c r="AF69" s="12"/>
      <c r="AG69" s="12"/>
      <c r="AH69" s="12"/>
      <c r="AI69" s="12"/>
      <c r="AJ69" s="12"/>
      <c r="AK69" s="12"/>
      <c r="AL69" s="12"/>
      <c r="AM69" s="1579" t="s">
        <v>113</v>
      </c>
      <c r="AN69" s="1579"/>
      <c r="AO69" s="12"/>
      <c r="AP69" s="12"/>
      <c r="AQ69" s="12"/>
      <c r="AR69" s="12"/>
      <c r="AS69" s="12"/>
      <c r="AT69" s="12"/>
      <c r="AU69" s="12"/>
      <c r="AV69" s="12"/>
      <c r="AW69" s="12"/>
      <c r="AX69" s="12"/>
      <c r="AY69" s="1973"/>
      <c r="AZ69" s="1973"/>
      <c r="BA69" s="1973"/>
      <c r="BB69" s="2083"/>
      <c r="BC69" s="2084"/>
      <c r="BD69" s="2084"/>
      <c r="BE69" s="2084"/>
      <c r="BF69" s="2084"/>
      <c r="BG69" s="2084"/>
      <c r="BH69" s="2084"/>
      <c r="BI69" s="2084"/>
      <c r="BJ69" s="2084"/>
      <c r="BK69" s="2084"/>
      <c r="BL69" s="2084"/>
      <c r="BM69" s="2085"/>
      <c r="BN69" s="1733"/>
      <c r="BO69" s="1733"/>
      <c r="BP69" s="1733"/>
      <c r="BQ69" s="1733"/>
      <c r="BR69" s="41"/>
      <c r="BS69" s="41"/>
      <c r="BT69" s="41"/>
      <c r="BU69" s="41"/>
      <c r="BV69" s="41"/>
      <c r="BW69" s="1579" t="s">
        <v>113</v>
      </c>
      <c r="BX69" s="1579"/>
      <c r="BY69" s="12"/>
      <c r="BZ69" s="12"/>
      <c r="CA69" s="12"/>
      <c r="CB69" s="12"/>
      <c r="CC69" s="12"/>
      <c r="CD69" s="12"/>
      <c r="CE69" s="12"/>
      <c r="CF69" s="1579" t="s">
        <v>113</v>
      </c>
      <c r="CG69" s="1579"/>
      <c r="CH69" s="12"/>
      <c r="CI69" s="12"/>
      <c r="CJ69" s="12"/>
      <c r="CK69" s="12"/>
      <c r="CL69" s="12"/>
      <c r="CM69" s="12"/>
      <c r="CN69" s="12"/>
      <c r="CO69" s="1579" t="s">
        <v>113</v>
      </c>
      <c r="CP69" s="1579"/>
      <c r="CQ69" s="12"/>
      <c r="CR69" s="12"/>
      <c r="CS69" s="12"/>
      <c r="CT69" s="12"/>
      <c r="CU69" s="12"/>
      <c r="CV69" s="12"/>
      <c r="CW69" s="12"/>
      <c r="CX69" s="12"/>
      <c r="CY69" s="12"/>
      <c r="CZ69" s="12"/>
      <c r="DA69" s="1584"/>
      <c r="DB69" s="1584"/>
      <c r="DC69" s="20"/>
      <c r="DD69" s="1701"/>
      <c r="DE69" s="1702"/>
      <c r="DF69" s="1702"/>
      <c r="DG69" s="1702"/>
    </row>
    <row r="70" spans="4:111" ht="8.25" customHeight="1">
      <c r="D70" s="2301"/>
      <c r="E70" s="2302"/>
      <c r="F70" s="2303"/>
      <c r="G70" s="2028" t="s">
        <v>680</v>
      </c>
      <c r="H70" s="2029"/>
      <c r="I70" s="2029"/>
      <c r="J70" s="2029"/>
      <c r="K70" s="2029"/>
      <c r="L70" s="2029"/>
      <c r="M70" s="2029"/>
      <c r="N70" s="2029"/>
      <c r="O70" s="2029"/>
      <c r="P70" s="2029"/>
      <c r="Q70" s="2030"/>
      <c r="R70" s="2313" t="s">
        <v>117</v>
      </c>
      <c r="S70" s="1736"/>
      <c r="T70" s="1736"/>
      <c r="U70" s="1736"/>
      <c r="V70" s="14"/>
      <c r="W70" s="14" t="s">
        <v>31</v>
      </c>
      <c r="X70" s="14"/>
      <c r="Y70" s="14"/>
      <c r="Z70" s="14" t="s">
        <v>32</v>
      </c>
      <c r="AA70" s="14"/>
      <c r="AB70" s="14"/>
      <c r="AC70" s="14" t="s">
        <v>33</v>
      </c>
      <c r="AD70" s="14"/>
      <c r="AE70" s="14"/>
      <c r="AF70" s="14" t="s">
        <v>34</v>
      </c>
      <c r="AG70" s="14"/>
      <c r="AH70" s="14"/>
      <c r="AI70" s="14" t="s">
        <v>31</v>
      </c>
      <c r="AJ70" s="14"/>
      <c r="AK70" s="14"/>
      <c r="AL70" s="14" t="s">
        <v>32</v>
      </c>
      <c r="AM70" s="14"/>
      <c r="AN70" s="14"/>
      <c r="AO70" s="14" t="s">
        <v>33</v>
      </c>
      <c r="AP70" s="14"/>
      <c r="AQ70" s="14"/>
      <c r="AR70" s="14" t="s">
        <v>35</v>
      </c>
      <c r="AS70" s="14"/>
      <c r="AT70" s="14"/>
      <c r="AU70" s="14" t="s">
        <v>31</v>
      </c>
      <c r="AV70" s="14"/>
      <c r="AW70" s="13"/>
      <c r="AX70" s="13"/>
      <c r="AY70" s="13"/>
      <c r="AZ70" s="13"/>
      <c r="BA70" s="15"/>
      <c r="BB70" s="1634" t="s">
        <v>117</v>
      </c>
      <c r="BC70" s="1978"/>
      <c r="BH70" s="1978" t="s">
        <v>41</v>
      </c>
      <c r="BI70" s="1978"/>
      <c r="BJ70" s="1978"/>
      <c r="BK70" s="1978"/>
      <c r="BL70" s="1978"/>
      <c r="BM70" s="1636"/>
      <c r="BN70" s="1735" t="s">
        <v>118</v>
      </c>
      <c r="BO70" s="1736"/>
      <c r="BP70" s="1736"/>
      <c r="BQ70" s="1736"/>
      <c r="BR70" s="21"/>
      <c r="BS70" s="21" t="s">
        <v>32</v>
      </c>
      <c r="BT70" s="21"/>
      <c r="BU70" s="21"/>
      <c r="BV70" s="21" t="s">
        <v>33</v>
      </c>
      <c r="BW70" s="21"/>
      <c r="BX70" s="21"/>
      <c r="BY70" s="21" t="s">
        <v>34</v>
      </c>
      <c r="BZ70" s="21"/>
      <c r="CA70" s="21"/>
      <c r="CB70" s="21" t="s">
        <v>31</v>
      </c>
      <c r="CC70" s="21"/>
      <c r="CD70" s="21"/>
      <c r="CE70" s="21" t="s">
        <v>32</v>
      </c>
      <c r="CF70" s="21"/>
      <c r="CG70" s="21"/>
      <c r="CH70" s="21" t="s">
        <v>33</v>
      </c>
      <c r="CI70" s="21"/>
      <c r="CJ70" s="21"/>
      <c r="CK70" s="21" t="s">
        <v>35</v>
      </c>
      <c r="CL70" s="21"/>
      <c r="CM70" s="21"/>
      <c r="CN70" s="21" t="s">
        <v>31</v>
      </c>
      <c r="CO70" s="21"/>
      <c r="CP70" s="21"/>
      <c r="CQ70" s="21" t="s">
        <v>32</v>
      </c>
      <c r="CR70" s="21"/>
      <c r="CS70" s="21"/>
      <c r="CT70" s="21" t="s">
        <v>33</v>
      </c>
      <c r="CU70" s="21"/>
      <c r="CV70" s="21"/>
      <c r="CW70" s="21" t="s">
        <v>26</v>
      </c>
      <c r="CX70" s="21"/>
      <c r="CY70" s="13"/>
      <c r="CZ70" s="13"/>
      <c r="DA70" s="13"/>
      <c r="DB70" s="13"/>
      <c r="DC70" s="15"/>
      <c r="DF70" s="1702"/>
      <c r="DG70" s="1702"/>
    </row>
    <row r="71" spans="4:111" ht="8.25" customHeight="1">
      <c r="D71" s="2301"/>
      <c r="E71" s="2302"/>
      <c r="F71" s="2303"/>
      <c r="G71" s="2031"/>
      <c r="H71" s="1096"/>
      <c r="I71" s="1096"/>
      <c r="J71" s="1096"/>
      <c r="K71" s="1096"/>
      <c r="L71" s="1096"/>
      <c r="M71" s="1096"/>
      <c r="N71" s="1096"/>
      <c r="O71" s="1096"/>
      <c r="P71" s="1096"/>
      <c r="Q71" s="2032"/>
      <c r="R71" s="2184"/>
      <c r="S71" s="1738"/>
      <c r="T71" s="1738"/>
      <c r="U71" s="1738"/>
      <c r="V71" s="1602" t="str">
        <f>IF(ISERROR(MID('保険料計算シート（非表示）'!E9,LEN('保険料計算シート（非表示）'!E9)-8,1)),"",MID('保険料計算シート（非表示）'!E9,LEN('保険料計算シート（非表示）'!E9)-8,1))</f>
        <v/>
      </c>
      <c r="W71" s="1603"/>
      <c r="X71" s="1603"/>
      <c r="Y71" s="1569" t="str">
        <f>IF(ISERROR(MID('保険料計算シート（非表示）'!E9,LEN('保険料計算シート（非表示）'!E9)-7,1)),"",MID('保険料計算シート（非表示）'!E9,LEN('保険料計算シート（非表示）'!E9)-7,1))</f>
        <v/>
      </c>
      <c r="Z71" s="1569"/>
      <c r="AA71" s="1569"/>
      <c r="AB71" s="1569" t="str">
        <f>IF(ISERROR(MID('保険料計算シート（非表示）'!E9,LEN('保険料計算シート（非表示）'!E9)-6,1)),"",MID('保険料計算シート（非表示）'!E9,LEN('保険料計算シート（非表示）'!E9)-6,1))</f>
        <v/>
      </c>
      <c r="AC71" s="1569"/>
      <c r="AD71" s="1569"/>
      <c r="AE71" s="1569" t="str">
        <f>IF(ISERROR(MID('保険料計算シート（非表示）'!E9,LEN('保険料計算シート（非表示）'!E9)-5,1)),"",MID('保険料計算シート（非表示）'!E9,LEN('保険料計算シート（非表示）'!E9)-5,1))</f>
        <v/>
      </c>
      <c r="AF71" s="1569"/>
      <c r="AG71" s="1569"/>
      <c r="AH71" s="1569" t="str">
        <f>IF(ISERROR(MID('保険料計算シート（非表示）'!E9,LEN('保険料計算シート（非表示）'!E9)-4,1)),"",MID('保険料計算シート（非表示）'!E9,LEN('保険料計算シート（非表示）'!E9)-4,1))</f>
        <v/>
      </c>
      <c r="AI71" s="1569"/>
      <c r="AJ71" s="1569"/>
      <c r="AK71" s="1569" t="str">
        <f>IF(ISERROR(MID('保険料計算シート（非表示）'!E9,LEN('保険料計算シート（非表示）'!E9)-3,1)),"",MID('保険料計算シート（非表示）'!E9,LEN('保険料計算シート（非表示）'!E9)-3,1))</f>
        <v/>
      </c>
      <c r="AL71" s="1569"/>
      <c r="AM71" s="1569"/>
      <c r="AN71" s="1569" t="str">
        <f>IF(ISERROR(MID('保険料計算シート（非表示）'!E9,LEN('保険料計算シート（非表示）'!E9)-2,1)),"",MID('保険料計算シート（非表示）'!E9,LEN('保険料計算シート（非表示）'!E9)-2,1))</f>
        <v/>
      </c>
      <c r="AO71" s="1569"/>
      <c r="AP71" s="1569"/>
      <c r="AQ71" s="1569" t="str">
        <f>IF(ISERROR(MID('保険料計算シート（非表示）'!E9,LEN('保険料計算シート（非表示）'!E9)-1,1)),"",MID('保険料計算シート（非表示）'!E9,LEN('保険料計算シート（非表示）'!E9)-1,1))</f>
        <v/>
      </c>
      <c r="AR71" s="1569"/>
      <c r="AS71" s="1569"/>
      <c r="AT71" s="1569" t="str">
        <f>IF('保険料計算シート（非表示）'!E9=0,"",IF(ISERROR(MID('保険料計算シート（非表示）'!E9,LEN('保険料計算シート（非表示）'!E9),1)),"",MID('保険料計算シート（非表示）'!E9,LEN('保険料計算シート（非表示）'!E9),1)))</f>
        <v/>
      </c>
      <c r="AU71" s="1569"/>
      <c r="AV71" s="1583"/>
      <c r="AW71" s="1580"/>
      <c r="AX71" s="1581"/>
      <c r="BA71" s="18"/>
      <c r="BB71" s="1582"/>
      <c r="BC71" s="1581"/>
      <c r="BH71" s="1581"/>
      <c r="BI71" s="1581"/>
      <c r="BJ71" s="1581"/>
      <c r="BK71" s="1581"/>
      <c r="BL71" s="1581"/>
      <c r="BM71" s="1985"/>
      <c r="BN71" s="1737"/>
      <c r="BO71" s="1738"/>
      <c r="BP71" s="1738"/>
      <c r="BQ71" s="1738"/>
      <c r="BR71" s="1602" t="str">
        <f>IF(ISERROR(MID('保険料計算シート（非表示）'!G9,LEN('保険料計算シート（非表示）'!G9)-10,1)),"",MID('保険料計算シート（非表示）'!G9,LEN('保険料計算シート（非表示）'!G9)-10,1))</f>
        <v/>
      </c>
      <c r="BS71" s="1603"/>
      <c r="BT71" s="1603"/>
      <c r="BU71" s="1569" t="str">
        <f>IF(ISERROR(MID('保険料計算シート（非表示）'!G9,LEN('保険料計算シート（非表示）'!G9)-9,1)),"",MID('保険料計算シート（非表示）'!G9,LEN('保険料計算シート（非表示）'!G9)-9,1))</f>
        <v/>
      </c>
      <c r="BV71" s="1569"/>
      <c r="BW71" s="1569"/>
      <c r="BX71" s="1613" t="str">
        <f>IF(ISERROR(MID('保険料計算シート（非表示）'!G9,LEN('保険料計算シート（非表示）'!G9)-8,1)),"",MID('保険料計算シート（非表示）'!G9,LEN('保険料計算シート（非表示）'!G9)-8,1))</f>
        <v/>
      </c>
      <c r="BY71" s="1569"/>
      <c r="BZ71" s="1569"/>
      <c r="CA71" s="1569" t="str">
        <f>IF(ISERROR(MID('保険料計算シート（非表示）'!G9,LEN('保険料計算シート（非表示）'!G9)-7,1)),"",MID('保険料計算シート（非表示）'!G9,LEN('保険料計算シート（非表示）'!G9)-7,1))</f>
        <v/>
      </c>
      <c r="CB71" s="1569"/>
      <c r="CC71" s="1569"/>
      <c r="CD71" s="1569" t="str">
        <f>IF(ISERROR(MID('保険料計算シート（非表示）'!G9,LEN('保険料計算シート（非表示）'!G9)-6,1)),"",MID('保険料計算シート（非表示）'!G9,LEN('保険料計算シート（非表示）'!G9)-6,1))</f>
        <v/>
      </c>
      <c r="CE71" s="1569"/>
      <c r="CF71" s="1569"/>
      <c r="CG71" s="1569" t="str">
        <f>IF(ISERROR(MID('保険料計算シート（非表示）'!G9,LEN('保険料計算シート（非表示）'!G9)-5,1)),"",MID('保険料計算シート（非表示）'!G9,LEN('保険料計算シート（非表示）'!G9)-5,1))</f>
        <v/>
      </c>
      <c r="CH71" s="1569"/>
      <c r="CI71" s="1569"/>
      <c r="CJ71" s="1569" t="str">
        <f>IF(ISERROR(MID('保険料計算シート（非表示）'!G9,LEN('保険料計算シート（非表示）'!G9)-4,1)),"",MID('保険料計算シート（非表示）'!G9,LEN('保険料計算シート（非表示）'!G9)-4,1))</f>
        <v/>
      </c>
      <c r="CK71" s="1569"/>
      <c r="CL71" s="1569"/>
      <c r="CM71" s="1569" t="str">
        <f>IF(ISERROR(MID('保険料計算シート（非表示）'!G9,LEN('保険料計算シート（非表示）'!G9)-3,1)),"",MID('保険料計算シート（非表示）'!G9,LEN('保険料計算シート（非表示）'!G9)-3,1))</f>
        <v/>
      </c>
      <c r="CN71" s="1569"/>
      <c r="CO71" s="1569"/>
      <c r="CP71" s="1569" t="str">
        <f>IF(ISERROR(MID('保険料計算シート（非表示）'!G9,LEN('保険料計算シート（非表示）'!G9)-2,1)),"",MID('保険料計算シート（非表示）'!G9,LEN('保険料計算シート（非表示）'!G9)-2,1))</f>
        <v/>
      </c>
      <c r="CQ71" s="1569"/>
      <c r="CR71" s="1569"/>
      <c r="CS71" s="1569" t="str">
        <f>IF(ISERROR(MID('保険料計算シート（非表示）'!G9,LEN('保険料計算シート（非表示）'!G9)-1,1)),"",MID('保険料計算シート（非表示）'!G9,LEN('保険料計算シート（非表示）'!G9)-1,1))</f>
        <v/>
      </c>
      <c r="CT71" s="1569"/>
      <c r="CU71" s="1569"/>
      <c r="CV71" s="1569" t="str">
        <f>IF('保険料計算シート（非表示）'!G9=0,"",IF(ISERROR(MID('保険料計算シート（非表示）'!G9,LEN('保険料計算シート（非表示）'!G9),1)),"",MID('保険料計算シート（非表示）'!G9,LEN('保険料計算シート（非表示）'!G9),1)))</f>
        <v/>
      </c>
      <c r="CW71" s="1569"/>
      <c r="CX71" s="1583"/>
      <c r="CY71" s="1580"/>
      <c r="CZ71" s="1581"/>
      <c r="DC71" s="18"/>
      <c r="DF71" s="1702"/>
      <c r="DG71" s="1702"/>
    </row>
    <row r="72" spans="4:111" ht="8.25" customHeight="1">
      <c r="D72" s="2301"/>
      <c r="E72" s="2302"/>
      <c r="F72" s="2303"/>
      <c r="G72" s="2031"/>
      <c r="H72" s="1096"/>
      <c r="I72" s="1096"/>
      <c r="J72" s="1096"/>
      <c r="K72" s="1096"/>
      <c r="L72" s="1096"/>
      <c r="M72" s="1096"/>
      <c r="N72" s="1096"/>
      <c r="O72" s="1096"/>
      <c r="P72" s="1096"/>
      <c r="Q72" s="2032"/>
      <c r="R72" s="2184"/>
      <c r="S72" s="1738"/>
      <c r="T72" s="1738"/>
      <c r="U72" s="1738"/>
      <c r="V72" s="1602"/>
      <c r="W72" s="1603"/>
      <c r="X72" s="1603"/>
      <c r="Y72" s="1569"/>
      <c r="Z72" s="1569"/>
      <c r="AA72" s="1569"/>
      <c r="AB72" s="1569"/>
      <c r="AC72" s="1569"/>
      <c r="AD72" s="1569"/>
      <c r="AE72" s="1569"/>
      <c r="AF72" s="1569"/>
      <c r="AG72" s="1569"/>
      <c r="AH72" s="1569"/>
      <c r="AI72" s="1569"/>
      <c r="AJ72" s="1569"/>
      <c r="AK72" s="1569"/>
      <c r="AL72" s="1569"/>
      <c r="AM72" s="1569"/>
      <c r="AN72" s="1569"/>
      <c r="AO72" s="1569"/>
      <c r="AP72" s="1569"/>
      <c r="AQ72" s="1569"/>
      <c r="AR72" s="1569"/>
      <c r="AS72" s="1569"/>
      <c r="AT72" s="1569"/>
      <c r="AU72" s="1569"/>
      <c r="AV72" s="1583"/>
      <c r="AW72" s="1582"/>
      <c r="AX72" s="1581"/>
      <c r="BB72" s="1726" t="s">
        <v>968</v>
      </c>
      <c r="BC72" s="1727"/>
      <c r="BD72" s="1727"/>
      <c r="BE72" s="1727"/>
      <c r="BF72" s="1727"/>
      <c r="BG72" s="1727"/>
      <c r="BH72" s="1727"/>
      <c r="BI72" s="1727"/>
      <c r="BJ72" s="1727"/>
      <c r="BK72" s="1727"/>
      <c r="BL72" s="1727"/>
      <c r="BM72" s="1728"/>
      <c r="BN72" s="1738"/>
      <c r="BO72" s="1738"/>
      <c r="BP72" s="1738"/>
      <c r="BQ72" s="1738"/>
      <c r="BR72" s="1602"/>
      <c r="BS72" s="1603"/>
      <c r="BT72" s="1603"/>
      <c r="BU72" s="1569"/>
      <c r="BV72" s="1569"/>
      <c r="BW72" s="1569"/>
      <c r="BX72" s="1613"/>
      <c r="BY72" s="1569"/>
      <c r="BZ72" s="1569"/>
      <c r="CA72" s="1569"/>
      <c r="CB72" s="1569"/>
      <c r="CC72" s="1569"/>
      <c r="CD72" s="1569"/>
      <c r="CE72" s="1569"/>
      <c r="CF72" s="1569"/>
      <c r="CG72" s="1569"/>
      <c r="CH72" s="1569"/>
      <c r="CI72" s="1569"/>
      <c r="CJ72" s="1569"/>
      <c r="CK72" s="1569"/>
      <c r="CL72" s="1569"/>
      <c r="CM72" s="1569"/>
      <c r="CN72" s="1569"/>
      <c r="CO72" s="1569"/>
      <c r="CP72" s="1569"/>
      <c r="CQ72" s="1569"/>
      <c r="CR72" s="1569"/>
      <c r="CS72" s="1569"/>
      <c r="CT72" s="1569"/>
      <c r="CU72" s="1569"/>
      <c r="CV72" s="1569"/>
      <c r="CW72" s="1569"/>
      <c r="CX72" s="1583"/>
      <c r="CY72" s="1582"/>
      <c r="CZ72" s="1581"/>
      <c r="DC72" s="18"/>
      <c r="DF72" s="1702"/>
      <c r="DG72" s="1702"/>
    </row>
    <row r="73" spans="4:111" ht="8.25" customHeight="1">
      <c r="D73" s="2301"/>
      <c r="E73" s="2302"/>
      <c r="F73" s="2303"/>
      <c r="G73" s="2031"/>
      <c r="H73" s="1096"/>
      <c r="I73" s="1096"/>
      <c r="J73" s="1096"/>
      <c r="K73" s="1096"/>
      <c r="L73" s="1096"/>
      <c r="M73" s="1096"/>
      <c r="N73" s="1096"/>
      <c r="O73" s="1096"/>
      <c r="P73" s="1096"/>
      <c r="Q73" s="2032"/>
      <c r="R73" s="2184"/>
      <c r="S73" s="1738"/>
      <c r="T73" s="1738"/>
      <c r="U73" s="1738"/>
      <c r="V73" s="1602"/>
      <c r="W73" s="1603"/>
      <c r="X73" s="1603"/>
      <c r="Y73" s="1569"/>
      <c r="Z73" s="1569"/>
      <c r="AA73" s="1569"/>
      <c r="AB73" s="1569"/>
      <c r="AC73" s="1569"/>
      <c r="AD73" s="1569"/>
      <c r="AE73" s="1569"/>
      <c r="AF73" s="1569"/>
      <c r="AG73" s="1569"/>
      <c r="AH73" s="1569"/>
      <c r="AI73" s="1569"/>
      <c r="AJ73" s="1569"/>
      <c r="AK73" s="1569"/>
      <c r="AL73" s="1569"/>
      <c r="AM73" s="1569"/>
      <c r="AN73" s="1569"/>
      <c r="AO73" s="1569"/>
      <c r="AP73" s="1569"/>
      <c r="AQ73" s="1569"/>
      <c r="AR73" s="1569"/>
      <c r="AS73" s="1569"/>
      <c r="AT73" s="1569"/>
      <c r="AU73" s="1569"/>
      <c r="AV73" s="1583"/>
      <c r="AW73" s="1582"/>
      <c r="AX73" s="1581"/>
      <c r="AY73" s="1715" t="s">
        <v>22</v>
      </c>
      <c r="AZ73" s="1715"/>
      <c r="BA73" s="1715"/>
      <c r="BB73" s="1726"/>
      <c r="BC73" s="1727"/>
      <c r="BD73" s="1727"/>
      <c r="BE73" s="1727"/>
      <c r="BF73" s="1727"/>
      <c r="BG73" s="1727"/>
      <c r="BH73" s="1727"/>
      <c r="BI73" s="1727"/>
      <c r="BJ73" s="1727"/>
      <c r="BK73" s="1727"/>
      <c r="BL73" s="1727"/>
      <c r="BM73" s="1728"/>
      <c r="BN73" s="1738"/>
      <c r="BO73" s="1738"/>
      <c r="BP73" s="1738"/>
      <c r="BQ73" s="1738"/>
      <c r="BR73" s="1602"/>
      <c r="BS73" s="1603"/>
      <c r="BT73" s="1603"/>
      <c r="BU73" s="1569"/>
      <c r="BV73" s="1569"/>
      <c r="BW73" s="1569"/>
      <c r="BX73" s="1613"/>
      <c r="BY73" s="1569"/>
      <c r="BZ73" s="1569"/>
      <c r="CA73" s="1569"/>
      <c r="CB73" s="1569"/>
      <c r="CC73" s="1569"/>
      <c r="CD73" s="1569"/>
      <c r="CE73" s="1569"/>
      <c r="CF73" s="1569"/>
      <c r="CG73" s="1569"/>
      <c r="CH73" s="1569"/>
      <c r="CI73" s="1569"/>
      <c r="CJ73" s="1569"/>
      <c r="CK73" s="1569"/>
      <c r="CL73" s="1569"/>
      <c r="CM73" s="1569"/>
      <c r="CN73" s="1569"/>
      <c r="CO73" s="1569"/>
      <c r="CP73" s="1569"/>
      <c r="CQ73" s="1569"/>
      <c r="CR73" s="1569"/>
      <c r="CS73" s="1569"/>
      <c r="CT73" s="1569"/>
      <c r="CU73" s="1569"/>
      <c r="CV73" s="1569"/>
      <c r="CW73" s="1569"/>
      <c r="CX73" s="1583"/>
      <c r="CY73" s="1582"/>
      <c r="CZ73" s="1581"/>
      <c r="DA73" s="1581" t="s">
        <v>26</v>
      </c>
      <c r="DB73" s="1581"/>
      <c r="DC73" s="18"/>
      <c r="DF73" s="1702"/>
      <c r="DG73" s="1702"/>
    </row>
    <row r="74" spans="4:111" ht="8.25" customHeight="1" thickBot="1">
      <c r="D74" s="2304"/>
      <c r="E74" s="2305"/>
      <c r="F74" s="2306"/>
      <c r="G74" s="2033"/>
      <c r="H74" s="2034"/>
      <c r="I74" s="2034"/>
      <c r="J74" s="2034"/>
      <c r="K74" s="2034"/>
      <c r="L74" s="2034"/>
      <c r="M74" s="2034"/>
      <c r="N74" s="2034"/>
      <c r="O74" s="2034"/>
      <c r="P74" s="2034"/>
      <c r="Q74" s="2035"/>
      <c r="R74" s="2184"/>
      <c r="S74" s="1738"/>
      <c r="T74" s="1738"/>
      <c r="U74" s="1738"/>
      <c r="Y74" s="12"/>
      <c r="Z74" s="12"/>
      <c r="AA74" s="12"/>
      <c r="AB74" s="12"/>
      <c r="AC74" s="12"/>
      <c r="AD74" s="1579" t="s">
        <v>113</v>
      </c>
      <c r="AE74" s="1579"/>
      <c r="AF74" s="12"/>
      <c r="AG74" s="12"/>
      <c r="AH74" s="12"/>
      <c r="AI74" s="12"/>
      <c r="AJ74" s="12"/>
      <c r="AK74" s="12"/>
      <c r="AL74" s="12"/>
      <c r="AM74" s="1579" t="s">
        <v>113</v>
      </c>
      <c r="AN74" s="1579"/>
      <c r="AO74" s="12"/>
      <c r="AP74" s="12"/>
      <c r="AQ74" s="12"/>
      <c r="AR74" s="12"/>
      <c r="AS74" s="12"/>
      <c r="AT74" s="12"/>
      <c r="AU74" s="12"/>
      <c r="AV74" s="12"/>
      <c r="AY74" s="1715"/>
      <c r="AZ74" s="1715"/>
      <c r="BA74" s="1715"/>
      <c r="BB74" s="1729"/>
      <c r="BC74" s="1730"/>
      <c r="BD74" s="1730"/>
      <c r="BE74" s="1730"/>
      <c r="BF74" s="1730"/>
      <c r="BG74" s="1730"/>
      <c r="BH74" s="1730"/>
      <c r="BI74" s="1730"/>
      <c r="BJ74" s="1730"/>
      <c r="BK74" s="1730"/>
      <c r="BL74" s="1730"/>
      <c r="BM74" s="1731"/>
      <c r="BN74" s="1738"/>
      <c r="BO74" s="1738"/>
      <c r="BP74" s="1738"/>
      <c r="BQ74" s="1738"/>
      <c r="BR74" s="41"/>
      <c r="BS74" s="41"/>
      <c r="BT74" s="41"/>
      <c r="BU74" s="41"/>
      <c r="BV74" s="41"/>
      <c r="BW74" s="1579" t="s">
        <v>113</v>
      </c>
      <c r="BX74" s="1579"/>
      <c r="BY74" s="12"/>
      <c r="BZ74" s="12"/>
      <c r="CA74" s="12"/>
      <c r="CB74" s="12"/>
      <c r="CC74" s="12"/>
      <c r="CD74" s="12"/>
      <c r="CE74" s="12"/>
      <c r="CF74" s="1579" t="s">
        <v>113</v>
      </c>
      <c r="CG74" s="1579"/>
      <c r="CH74" s="12"/>
      <c r="CI74" s="12"/>
      <c r="CJ74" s="12"/>
      <c r="CK74" s="12"/>
      <c r="CL74" s="12"/>
      <c r="CM74" s="12"/>
      <c r="CN74" s="12"/>
      <c r="CO74" s="1579" t="s">
        <v>113</v>
      </c>
      <c r="CP74" s="1579"/>
      <c r="CQ74" s="12"/>
      <c r="CR74" s="12"/>
      <c r="CS74" s="12"/>
      <c r="CT74" s="12"/>
      <c r="CU74" s="12"/>
      <c r="CV74" s="12"/>
      <c r="CW74" s="12"/>
      <c r="CX74" s="12"/>
      <c r="DA74" s="1581"/>
      <c r="DB74" s="1581"/>
      <c r="DC74" s="18"/>
      <c r="DF74" s="1702"/>
      <c r="DG74" s="1702"/>
    </row>
    <row r="75" spans="4:111" ht="8.25" customHeight="1" thickTop="1">
      <c r="D75" s="78"/>
      <c r="E75" s="79"/>
      <c r="F75" s="79"/>
      <c r="G75" s="79"/>
      <c r="H75" s="79"/>
      <c r="I75" s="79"/>
      <c r="J75" s="79"/>
      <c r="K75" s="79"/>
      <c r="L75" s="79"/>
      <c r="M75" s="79"/>
      <c r="N75" s="79"/>
      <c r="O75" s="79"/>
      <c r="P75" s="79"/>
      <c r="Q75" s="80"/>
      <c r="R75" s="2183" t="s">
        <v>119</v>
      </c>
      <c r="S75" s="1739"/>
      <c r="T75" s="1739"/>
      <c r="U75" s="1739"/>
      <c r="V75" s="81"/>
      <c r="W75" s="81" t="s">
        <v>31</v>
      </c>
      <c r="X75" s="81"/>
      <c r="Y75" s="81"/>
      <c r="Z75" s="81" t="s">
        <v>32</v>
      </c>
      <c r="AA75" s="81"/>
      <c r="AB75" s="81"/>
      <c r="AC75" s="81" t="s">
        <v>33</v>
      </c>
      <c r="AD75" s="81"/>
      <c r="AE75" s="81"/>
      <c r="AF75" s="81" t="s">
        <v>34</v>
      </c>
      <c r="AG75" s="81"/>
      <c r="AH75" s="81"/>
      <c r="AI75" s="81" t="s">
        <v>31</v>
      </c>
      <c r="AJ75" s="81"/>
      <c r="AK75" s="81"/>
      <c r="AL75" s="81" t="s">
        <v>32</v>
      </c>
      <c r="AM75" s="81"/>
      <c r="AN75" s="81"/>
      <c r="AO75" s="81" t="s">
        <v>33</v>
      </c>
      <c r="AP75" s="81"/>
      <c r="AQ75" s="81"/>
      <c r="AR75" s="81" t="s">
        <v>35</v>
      </c>
      <c r="AS75" s="81"/>
      <c r="AT75" s="81"/>
      <c r="AU75" s="81" t="s">
        <v>31</v>
      </c>
      <c r="AV75" s="81"/>
      <c r="AW75" s="72"/>
      <c r="AX75" s="72"/>
      <c r="AY75" s="72"/>
      <c r="AZ75" s="72"/>
      <c r="BA75" s="72"/>
      <c r="BB75" s="1582" t="s">
        <v>120</v>
      </c>
      <c r="BC75" s="1581"/>
      <c r="BH75" s="1581" t="s">
        <v>41</v>
      </c>
      <c r="BI75" s="1581"/>
      <c r="BJ75" s="1581"/>
      <c r="BK75" s="1581"/>
      <c r="BL75" s="1581"/>
      <c r="BM75" s="1985"/>
      <c r="BN75" s="1739" t="s">
        <v>121</v>
      </c>
      <c r="BO75" s="1739"/>
      <c r="BP75" s="1739"/>
      <c r="BQ75" s="1739"/>
      <c r="BR75" s="81"/>
      <c r="BS75" s="81" t="s">
        <v>32</v>
      </c>
      <c r="BT75" s="81"/>
      <c r="BU75" s="81"/>
      <c r="BV75" s="81" t="s">
        <v>33</v>
      </c>
      <c r="BW75" s="81"/>
      <c r="BX75" s="81"/>
      <c r="BY75" s="81" t="s">
        <v>34</v>
      </c>
      <c r="BZ75" s="81"/>
      <c r="CA75" s="81"/>
      <c r="CB75" s="81" t="s">
        <v>31</v>
      </c>
      <c r="CC75" s="81"/>
      <c r="CD75" s="81"/>
      <c r="CE75" s="81" t="s">
        <v>32</v>
      </c>
      <c r="CF75" s="81"/>
      <c r="CG75" s="81"/>
      <c r="CH75" s="81" t="s">
        <v>33</v>
      </c>
      <c r="CI75" s="81"/>
      <c r="CJ75" s="81"/>
      <c r="CK75" s="81" t="s">
        <v>35</v>
      </c>
      <c r="CL75" s="81"/>
      <c r="CM75" s="81"/>
      <c r="CN75" s="81" t="s">
        <v>31</v>
      </c>
      <c r="CO75" s="81"/>
      <c r="CP75" s="81"/>
      <c r="CQ75" s="81" t="s">
        <v>32</v>
      </c>
      <c r="CR75" s="81"/>
      <c r="CS75" s="81"/>
      <c r="CT75" s="81" t="s">
        <v>33</v>
      </c>
      <c r="CU75" s="81"/>
      <c r="CV75" s="81"/>
      <c r="CW75" s="81" t="s">
        <v>26</v>
      </c>
      <c r="CX75" s="81"/>
      <c r="CY75" s="72"/>
      <c r="CZ75" s="72"/>
      <c r="DA75" s="72"/>
      <c r="DB75" s="72"/>
      <c r="DC75" s="73"/>
      <c r="DF75" s="1702"/>
      <c r="DG75" s="1702"/>
    </row>
    <row r="76" spans="4:111" ht="8.25" customHeight="1">
      <c r="D76" s="2075" t="s">
        <v>24</v>
      </c>
      <c r="E76" s="2076"/>
      <c r="F76" s="2076"/>
      <c r="G76" s="2076"/>
      <c r="H76" s="2076"/>
      <c r="I76" s="2076"/>
      <c r="J76" s="2076"/>
      <c r="K76" s="2076"/>
      <c r="L76" s="2076"/>
      <c r="M76" s="2076"/>
      <c r="N76" s="2076"/>
      <c r="O76" s="2076"/>
      <c r="P76" s="2076"/>
      <c r="Q76" s="2077"/>
      <c r="R76" s="2184"/>
      <c r="S76" s="1738"/>
      <c r="T76" s="1738"/>
      <c r="U76" s="1738"/>
      <c r="V76" s="1602" t="str">
        <f>IF(ISERROR(MID('保険料計算シート（非表示）'!E10,LEN('保険料計算シート（非表示）'!E10)-8,1)),"",MID('保険料計算シート（非表示）'!E10,LEN('保険料計算シート（非表示）'!E10)-8,1))</f>
        <v/>
      </c>
      <c r="W76" s="1603"/>
      <c r="X76" s="1603"/>
      <c r="Y76" s="1569" t="str">
        <f>IF(ISERROR(MID('保険料計算シート（非表示）'!E10,LEN('保険料計算シート（非表示）'!E10)-7,1)),"",MID('保険料計算シート（非表示）'!E10,LEN('保険料計算シート（非表示）'!E10)-7,1))</f>
        <v/>
      </c>
      <c r="Z76" s="1569"/>
      <c r="AA76" s="1569"/>
      <c r="AB76" s="1569" t="str">
        <f>IF(ISERROR(MID('保険料計算シート（非表示）'!E10,LEN('保険料計算シート（非表示）'!E10)-6,1)),"",MID('保険料計算シート（非表示）'!E10,LEN('保険料計算シート（非表示）'!E10)-6,1))</f>
        <v/>
      </c>
      <c r="AC76" s="1569"/>
      <c r="AD76" s="1569"/>
      <c r="AE76" s="1569" t="str">
        <f>IF(ISERROR(MID('保険料計算シート（非表示）'!E10,LEN('保険料計算シート（非表示）'!E10)-5,1)),"",MID('保険料計算シート（非表示）'!E10,LEN('保険料計算シート（非表示）'!E10)-5,1))</f>
        <v/>
      </c>
      <c r="AF76" s="1569"/>
      <c r="AG76" s="1569"/>
      <c r="AH76" s="1569" t="str">
        <f>IF(ISERROR(MID('保険料計算シート（非表示）'!E10,LEN('保険料計算シート（非表示）'!E10)-4,1)),"",MID('保険料計算シート（非表示）'!E10,LEN('保険料計算シート（非表示）'!E10)-4,1))</f>
        <v/>
      </c>
      <c r="AI76" s="1569"/>
      <c r="AJ76" s="1569"/>
      <c r="AK76" s="1569" t="str">
        <f>IF(ISERROR(MID('保険料計算シート（非表示）'!E10,LEN('保険料計算シート（非表示）'!E10)-3,1)),"",MID('保険料計算シート（非表示）'!E10,LEN('保険料計算シート（非表示）'!E10)-3,1))</f>
        <v/>
      </c>
      <c r="AL76" s="1569"/>
      <c r="AM76" s="1569"/>
      <c r="AN76" s="1569" t="str">
        <f>IF(ISERROR(MID('保険料計算シート（非表示）'!E10,LEN('保険料計算シート（非表示）'!E10)-2,1)),"",MID('保険料計算シート（非表示）'!E10,LEN('保険料計算シート（非表示）'!E10)-2,1))</f>
        <v/>
      </c>
      <c r="AO76" s="1569"/>
      <c r="AP76" s="1569"/>
      <c r="AQ76" s="1569" t="str">
        <f>IF(ISERROR(MID('保険料計算シート（非表示）'!E10,LEN('保険料計算シート（非表示）'!E10)-1,1)),"",MID('保険料計算シート（非表示）'!E10,LEN('保険料計算シート（非表示）'!E10)-1,1))</f>
        <v/>
      </c>
      <c r="AR76" s="1569"/>
      <c r="AS76" s="1569"/>
      <c r="AT76" s="1569" t="str">
        <f>IF('保険料計算シート（非表示）'!E10=0,"",IF(ISERROR(MID('保険料計算シート（非表示）'!E10,LEN('保険料計算シート（非表示）'!E10),1)),"",MID('保険料計算シート（非表示）'!E10,LEN('保険料計算シート（非表示）'!E10),1)))</f>
        <v/>
      </c>
      <c r="AU76" s="1569"/>
      <c r="AV76" s="1583"/>
      <c r="AW76" s="1580"/>
      <c r="AX76" s="1581"/>
      <c r="BB76" s="1582"/>
      <c r="BC76" s="1581"/>
      <c r="BH76" s="1581"/>
      <c r="BI76" s="1581"/>
      <c r="BJ76" s="1581"/>
      <c r="BK76" s="1581"/>
      <c r="BL76" s="1581"/>
      <c r="BM76" s="1985"/>
      <c r="BN76" s="1738"/>
      <c r="BO76" s="1738"/>
      <c r="BP76" s="1738"/>
      <c r="BQ76" s="1738"/>
      <c r="BR76" s="1602" t="str">
        <f>IF(ISERROR(MID('保険料計算シート（非表示）'!G10,LEN('保険料計算シート（非表示）'!G10)-10,1)),"",MID('保険料計算シート（非表示）'!G10,LEN('保険料計算シート（非表示）'!G10)-10,1))</f>
        <v/>
      </c>
      <c r="BS76" s="1603"/>
      <c r="BT76" s="1603"/>
      <c r="BU76" s="1569" t="str">
        <f>IF(ISERROR(MID('保険料計算シート（非表示）'!G10,LEN('保険料計算シート（非表示）'!G10)-9,1)),"",MID('保険料計算シート（非表示）'!G10,LEN('保険料計算シート（非表示）'!G10)-9,1))</f>
        <v/>
      </c>
      <c r="BV76" s="1569"/>
      <c r="BW76" s="1569"/>
      <c r="BX76" s="1613" t="str">
        <f>IF(ISERROR(MID('保険料計算シート（非表示）'!G10,LEN('保険料計算シート（非表示）'!G10)-8,1)),"",MID('保険料計算シート（非表示）'!G10,LEN('保険料計算シート（非表示）'!G10)-8,1))</f>
        <v/>
      </c>
      <c r="BY76" s="1569"/>
      <c r="BZ76" s="1569"/>
      <c r="CA76" s="1569" t="str">
        <f>IF(ISERROR(MID('保険料計算シート（非表示）'!G10,LEN('保険料計算シート（非表示）'!G10)-7,1)),"",MID('保険料計算シート（非表示）'!G10,LEN('保険料計算シート（非表示）'!G10)-7,1))</f>
        <v/>
      </c>
      <c r="CB76" s="1569"/>
      <c r="CC76" s="1569"/>
      <c r="CD76" s="1569" t="str">
        <f>IF(ISERROR(MID('保険料計算シート（非表示）'!G10,LEN('保険料計算シート（非表示）'!G10)-6,1)),"",MID('保険料計算シート（非表示）'!G10,LEN('保険料計算シート（非表示）'!G10)-6,1))</f>
        <v/>
      </c>
      <c r="CE76" s="1569"/>
      <c r="CF76" s="1569"/>
      <c r="CG76" s="1569" t="str">
        <f>IF(ISERROR(MID('保険料計算シート（非表示）'!G10,LEN('保険料計算シート（非表示）'!G10)-5,1)),"",MID('保険料計算シート（非表示）'!G10,LEN('保険料計算シート（非表示）'!G10)-5,1))</f>
        <v/>
      </c>
      <c r="CH76" s="1569"/>
      <c r="CI76" s="1569"/>
      <c r="CJ76" s="1569" t="str">
        <f>IF(ISERROR(MID('保険料計算シート（非表示）'!G10,LEN('保険料計算シート（非表示）'!G10)-4,1)),"",MID('保険料計算シート（非表示）'!G10,LEN('保険料計算シート（非表示）'!G10)-4,1))</f>
        <v/>
      </c>
      <c r="CK76" s="1569"/>
      <c r="CL76" s="1569"/>
      <c r="CM76" s="1569" t="str">
        <f>IF(ISERROR(MID('保険料計算シート（非表示）'!G10,LEN('保険料計算シート（非表示）'!G10)-3,1)),"",MID('保険料計算シート（非表示）'!G10,LEN('保険料計算シート（非表示）'!G10)-3,1))</f>
        <v/>
      </c>
      <c r="CN76" s="1569"/>
      <c r="CO76" s="1569"/>
      <c r="CP76" s="1569" t="str">
        <f>IF(ISERROR(MID('保険料計算シート（非表示）'!G10,LEN('保険料計算シート（非表示）'!G10)-2,1)),"",MID('保険料計算シート（非表示）'!G10,LEN('保険料計算シート（非表示）'!G10)-2,1))</f>
        <v/>
      </c>
      <c r="CQ76" s="1569"/>
      <c r="CR76" s="1569"/>
      <c r="CS76" s="1569" t="str">
        <f>IF(ISERROR(MID('保険料計算シート（非表示）'!G10,LEN('保険料計算シート（非表示）'!G10)-1,1)),"",MID('保険料計算シート（非表示）'!G10,LEN('保険料計算シート（非表示）'!G10)-1,1))</f>
        <v/>
      </c>
      <c r="CT76" s="1569"/>
      <c r="CU76" s="1569"/>
      <c r="CV76" s="1569" t="str">
        <f>IF('保険料計算シート（非表示）'!G10=0,"",IF(ISERROR(MID('保険料計算シート（非表示）'!G10,LEN('保険料計算シート（非表示）'!G10),1)),"",MID('保険料計算シート（非表示）'!G10,LEN('保険料計算シート（非表示）'!G10),1)))</f>
        <v/>
      </c>
      <c r="CW76" s="1569"/>
      <c r="CX76" s="1583"/>
      <c r="CY76" s="1580"/>
      <c r="CZ76" s="1581"/>
      <c r="DC76" s="74"/>
      <c r="DF76" s="1702"/>
      <c r="DG76" s="1702"/>
    </row>
    <row r="77" spans="4:111" ht="8.25" customHeight="1">
      <c r="D77" s="2075"/>
      <c r="E77" s="2076"/>
      <c r="F77" s="2076"/>
      <c r="G77" s="2076"/>
      <c r="H77" s="2076"/>
      <c r="I77" s="2076"/>
      <c r="J77" s="2076"/>
      <c r="K77" s="2076"/>
      <c r="L77" s="2076"/>
      <c r="M77" s="2076"/>
      <c r="N77" s="2076"/>
      <c r="O77" s="2076"/>
      <c r="P77" s="2076"/>
      <c r="Q77" s="2077"/>
      <c r="R77" s="2184"/>
      <c r="S77" s="1738"/>
      <c r="T77" s="1738"/>
      <c r="U77" s="1738"/>
      <c r="V77" s="1602"/>
      <c r="W77" s="1603"/>
      <c r="X77" s="1603"/>
      <c r="Y77" s="1569"/>
      <c r="Z77" s="1569"/>
      <c r="AA77" s="1569"/>
      <c r="AB77" s="1569"/>
      <c r="AC77" s="1569"/>
      <c r="AD77" s="1569"/>
      <c r="AE77" s="1569"/>
      <c r="AF77" s="1569"/>
      <c r="AG77" s="1569"/>
      <c r="AH77" s="1569"/>
      <c r="AI77" s="1569"/>
      <c r="AJ77" s="1569"/>
      <c r="AK77" s="1569"/>
      <c r="AL77" s="1569"/>
      <c r="AM77" s="1569"/>
      <c r="AN77" s="1569"/>
      <c r="AO77" s="1569"/>
      <c r="AP77" s="1569"/>
      <c r="AQ77" s="1569"/>
      <c r="AR77" s="1569"/>
      <c r="AS77" s="1569"/>
      <c r="AT77" s="1569"/>
      <c r="AU77" s="1569"/>
      <c r="AV77" s="1583"/>
      <c r="AW77" s="1582"/>
      <c r="AX77" s="1581"/>
      <c r="BB77" s="2001">
        <f>IF('保険料計算シート（非表示）'!F10=0,"",'保険料計算シート（非表示）'!F10)</f>
        <v>0.02</v>
      </c>
      <c r="BC77" s="2002"/>
      <c r="BD77" s="2002"/>
      <c r="BE77" s="2002"/>
      <c r="BF77" s="2002"/>
      <c r="BG77" s="2002"/>
      <c r="BH77" s="2002"/>
      <c r="BI77" s="2002"/>
      <c r="BJ77" s="2002"/>
      <c r="BK77" s="2002"/>
      <c r="BL77" s="2002"/>
      <c r="BM77" s="2003"/>
      <c r="BN77" s="1738"/>
      <c r="BO77" s="1738"/>
      <c r="BP77" s="1738"/>
      <c r="BQ77" s="1738"/>
      <c r="BR77" s="1602"/>
      <c r="BS77" s="1603"/>
      <c r="BT77" s="1603"/>
      <c r="BU77" s="1569"/>
      <c r="BV77" s="1569"/>
      <c r="BW77" s="1569"/>
      <c r="BX77" s="1613"/>
      <c r="BY77" s="1569"/>
      <c r="BZ77" s="1569"/>
      <c r="CA77" s="1569"/>
      <c r="CB77" s="1569"/>
      <c r="CC77" s="1569"/>
      <c r="CD77" s="1569"/>
      <c r="CE77" s="1569"/>
      <c r="CF77" s="1569"/>
      <c r="CG77" s="1569"/>
      <c r="CH77" s="1569"/>
      <c r="CI77" s="1569"/>
      <c r="CJ77" s="1569"/>
      <c r="CK77" s="1569"/>
      <c r="CL77" s="1569"/>
      <c r="CM77" s="1569"/>
      <c r="CN77" s="1569"/>
      <c r="CO77" s="1569"/>
      <c r="CP77" s="1569"/>
      <c r="CQ77" s="1569"/>
      <c r="CR77" s="1569"/>
      <c r="CS77" s="1569"/>
      <c r="CT77" s="1569"/>
      <c r="CU77" s="1569"/>
      <c r="CV77" s="1569"/>
      <c r="CW77" s="1569"/>
      <c r="CX77" s="1583"/>
      <c r="CY77" s="1582"/>
      <c r="CZ77" s="1581"/>
      <c r="DC77" s="74"/>
      <c r="DF77" s="1702"/>
      <c r="DG77" s="1702"/>
    </row>
    <row r="78" spans="4:111" ht="8.25" customHeight="1">
      <c r="D78" s="82"/>
      <c r="E78" s="8"/>
      <c r="F78" s="8"/>
      <c r="G78" s="8"/>
      <c r="H78" s="8"/>
      <c r="I78" s="8"/>
      <c r="J78" s="8"/>
      <c r="K78" s="8"/>
      <c r="L78" s="8"/>
      <c r="M78" s="2071" t="s">
        <v>38</v>
      </c>
      <c r="N78" s="2071"/>
      <c r="O78" s="2071"/>
      <c r="P78" s="2071"/>
      <c r="Q78" s="2072"/>
      <c r="R78" s="2184"/>
      <c r="S78" s="1738"/>
      <c r="T78" s="1738"/>
      <c r="U78" s="1738"/>
      <c r="V78" s="1602"/>
      <c r="W78" s="1603"/>
      <c r="X78" s="1603"/>
      <c r="Y78" s="1569"/>
      <c r="Z78" s="1569"/>
      <c r="AA78" s="1569"/>
      <c r="AB78" s="1569"/>
      <c r="AC78" s="1569"/>
      <c r="AD78" s="1569"/>
      <c r="AE78" s="1569"/>
      <c r="AF78" s="1569"/>
      <c r="AG78" s="1569"/>
      <c r="AH78" s="1569"/>
      <c r="AI78" s="1569"/>
      <c r="AJ78" s="1569"/>
      <c r="AK78" s="1569"/>
      <c r="AL78" s="1569"/>
      <c r="AM78" s="1569"/>
      <c r="AN78" s="1569"/>
      <c r="AO78" s="1569"/>
      <c r="AP78" s="1569"/>
      <c r="AQ78" s="1569"/>
      <c r="AR78" s="1569"/>
      <c r="AS78" s="1569"/>
      <c r="AT78" s="1569"/>
      <c r="AU78" s="1569"/>
      <c r="AV78" s="1583"/>
      <c r="AW78" s="1582"/>
      <c r="AX78" s="1581"/>
      <c r="AY78" s="1715" t="s">
        <v>22</v>
      </c>
      <c r="AZ78" s="1715"/>
      <c r="BA78" s="1715"/>
      <c r="BB78" s="2001"/>
      <c r="BC78" s="2002"/>
      <c r="BD78" s="2002"/>
      <c r="BE78" s="2002"/>
      <c r="BF78" s="2002"/>
      <c r="BG78" s="2002"/>
      <c r="BH78" s="2002"/>
      <c r="BI78" s="2002"/>
      <c r="BJ78" s="2002"/>
      <c r="BK78" s="2002"/>
      <c r="BL78" s="2002"/>
      <c r="BM78" s="2003"/>
      <c r="BN78" s="1738"/>
      <c r="BO78" s="1738"/>
      <c r="BP78" s="1738"/>
      <c r="BQ78" s="1738"/>
      <c r="BR78" s="1602"/>
      <c r="BS78" s="1603"/>
      <c r="BT78" s="1603"/>
      <c r="BU78" s="1569"/>
      <c r="BV78" s="1569"/>
      <c r="BW78" s="1569"/>
      <c r="BX78" s="1613"/>
      <c r="BY78" s="1569"/>
      <c r="BZ78" s="1569"/>
      <c r="CA78" s="1569"/>
      <c r="CB78" s="1569"/>
      <c r="CC78" s="1569"/>
      <c r="CD78" s="1569"/>
      <c r="CE78" s="1569"/>
      <c r="CF78" s="1569"/>
      <c r="CG78" s="1569"/>
      <c r="CH78" s="1569"/>
      <c r="CI78" s="1569"/>
      <c r="CJ78" s="1569"/>
      <c r="CK78" s="1569"/>
      <c r="CL78" s="1569"/>
      <c r="CM78" s="1569"/>
      <c r="CN78" s="1569"/>
      <c r="CO78" s="1569"/>
      <c r="CP78" s="1569"/>
      <c r="CQ78" s="1569"/>
      <c r="CR78" s="1569"/>
      <c r="CS78" s="1569"/>
      <c r="CT78" s="1569"/>
      <c r="CU78" s="1569"/>
      <c r="CV78" s="1569"/>
      <c r="CW78" s="1569"/>
      <c r="CX78" s="1583"/>
      <c r="CY78" s="1582"/>
      <c r="CZ78" s="1581"/>
      <c r="DA78" s="1581" t="s">
        <v>26</v>
      </c>
      <c r="DB78" s="1581"/>
      <c r="DC78" s="74"/>
      <c r="DF78" s="1702"/>
      <c r="DG78" s="1702"/>
    </row>
    <row r="79" spans="4:111" ht="8.25" customHeight="1" thickBot="1">
      <c r="D79" s="83"/>
      <c r="E79" s="84"/>
      <c r="F79" s="84"/>
      <c r="G79" s="84"/>
      <c r="H79" s="84"/>
      <c r="I79" s="84"/>
      <c r="J79" s="84"/>
      <c r="K79" s="84"/>
      <c r="L79" s="84"/>
      <c r="M79" s="2073"/>
      <c r="N79" s="2073"/>
      <c r="O79" s="2073"/>
      <c r="P79" s="2073"/>
      <c r="Q79" s="2074"/>
      <c r="R79" s="2185"/>
      <c r="S79" s="1740"/>
      <c r="T79" s="1740"/>
      <c r="U79" s="1740"/>
      <c r="V79" s="76"/>
      <c r="W79" s="76"/>
      <c r="X79" s="76"/>
      <c r="Y79" s="76"/>
      <c r="Z79" s="76"/>
      <c r="AA79" s="76"/>
      <c r="AB79" s="76"/>
      <c r="AC79" s="76"/>
      <c r="AD79" s="1734" t="s">
        <v>113</v>
      </c>
      <c r="AE79" s="1734"/>
      <c r="AF79" s="76"/>
      <c r="AG79" s="76"/>
      <c r="AH79" s="76"/>
      <c r="AI79" s="76"/>
      <c r="AJ79" s="76"/>
      <c r="AK79" s="76"/>
      <c r="AL79" s="76"/>
      <c r="AM79" s="1734" t="s">
        <v>113</v>
      </c>
      <c r="AN79" s="1734"/>
      <c r="AO79" s="76"/>
      <c r="AP79" s="76"/>
      <c r="AQ79" s="76"/>
      <c r="AR79" s="76"/>
      <c r="AS79" s="76"/>
      <c r="AT79" s="76"/>
      <c r="AU79" s="76"/>
      <c r="AV79" s="76"/>
      <c r="AW79" s="76"/>
      <c r="AX79" s="76"/>
      <c r="AY79" s="2069"/>
      <c r="AZ79" s="2069"/>
      <c r="BA79" s="2069"/>
      <c r="BB79" s="2004"/>
      <c r="BC79" s="2005"/>
      <c r="BD79" s="2005"/>
      <c r="BE79" s="2005"/>
      <c r="BF79" s="2005"/>
      <c r="BG79" s="2005"/>
      <c r="BH79" s="2005"/>
      <c r="BI79" s="2005"/>
      <c r="BJ79" s="2005"/>
      <c r="BK79" s="2005"/>
      <c r="BL79" s="2005"/>
      <c r="BM79" s="2006"/>
      <c r="BN79" s="1740"/>
      <c r="BO79" s="1740"/>
      <c r="BP79" s="1740"/>
      <c r="BQ79" s="1740"/>
      <c r="BR79" s="85"/>
      <c r="BS79" s="85"/>
      <c r="BT79" s="85"/>
      <c r="BU79" s="85"/>
      <c r="BV79" s="85"/>
      <c r="BW79" s="1734" t="s">
        <v>113</v>
      </c>
      <c r="BX79" s="1734"/>
      <c r="BY79" s="76"/>
      <c r="BZ79" s="76"/>
      <c r="CA79" s="76"/>
      <c r="CB79" s="76"/>
      <c r="CC79" s="76"/>
      <c r="CD79" s="76"/>
      <c r="CE79" s="76"/>
      <c r="CF79" s="1734" t="s">
        <v>113</v>
      </c>
      <c r="CG79" s="1734"/>
      <c r="CH79" s="76"/>
      <c r="CI79" s="76"/>
      <c r="CJ79" s="76"/>
      <c r="CK79" s="76"/>
      <c r="CL79" s="76"/>
      <c r="CM79" s="76"/>
      <c r="CN79" s="76"/>
      <c r="CO79" s="1734" t="s">
        <v>113</v>
      </c>
      <c r="CP79" s="1734"/>
      <c r="CQ79" s="76"/>
      <c r="CR79" s="76"/>
      <c r="CS79" s="76"/>
      <c r="CT79" s="76"/>
      <c r="CU79" s="76"/>
      <c r="CV79" s="76"/>
      <c r="CW79" s="76"/>
      <c r="CX79" s="76"/>
      <c r="CY79" s="76"/>
      <c r="CZ79" s="76"/>
      <c r="DA79" s="1704"/>
      <c r="DB79" s="1704"/>
      <c r="DC79" s="77"/>
      <c r="DF79" s="1702"/>
      <c r="DG79" s="1702"/>
    </row>
    <row r="80" spans="4:111" ht="10.5" customHeight="1" thickTop="1">
      <c r="DF80" s="1702"/>
      <c r="DG80" s="1702"/>
    </row>
    <row r="81" spans="4:111 16378:16383" ht="8.25" customHeight="1">
      <c r="D81" s="1588" t="s">
        <v>719</v>
      </c>
      <c r="E81" s="1589"/>
      <c r="F81" s="1590"/>
      <c r="G81" s="31"/>
      <c r="H81" s="2026" t="s">
        <v>122</v>
      </c>
      <c r="I81" s="2026"/>
      <c r="J81" s="2026"/>
      <c r="K81" s="31"/>
      <c r="L81" s="31"/>
      <c r="M81" s="31"/>
      <c r="N81" s="31"/>
      <c r="O81" s="31"/>
      <c r="P81" s="31"/>
      <c r="Q81" s="32"/>
      <c r="R81" s="45"/>
      <c r="S81" s="40"/>
      <c r="T81" s="40"/>
      <c r="U81" s="40"/>
      <c r="V81" s="40"/>
      <c r="W81" s="40"/>
      <c r="X81" s="40"/>
      <c r="Y81" s="40"/>
      <c r="Z81" s="40"/>
      <c r="AA81" s="40"/>
      <c r="AB81" s="40"/>
      <c r="AC81" s="40"/>
      <c r="AD81" s="40"/>
      <c r="AE81" s="40"/>
      <c r="AF81" s="1712" t="s">
        <v>123</v>
      </c>
      <c r="AG81" s="1712"/>
      <c r="AH81" s="1712"/>
      <c r="AI81" s="1712"/>
      <c r="AJ81" s="1712"/>
      <c r="AK81" s="1712"/>
      <c r="AL81" s="1712"/>
      <c r="AM81" s="1712"/>
      <c r="AN81" s="1712"/>
      <c r="AO81" s="40"/>
      <c r="AP81" s="40"/>
      <c r="AQ81" s="40"/>
      <c r="AR81" s="1614" t="str">
        <f>TEXT(DATE(LEFT('設定シート（非表示）'!C6,4),1,1),"ggg")</f>
        <v>令和</v>
      </c>
      <c r="AS81" s="1614"/>
      <c r="AT81" s="1614"/>
      <c r="AU81" s="1614"/>
      <c r="AV81" s="1614" t="str">
        <f>TEXT(DATE(LEFT('設定シート（非表示）'!C6,4),4,1),"e")</f>
        <v>5</v>
      </c>
      <c r="AW81" s="1614"/>
      <c r="AX81" s="1614"/>
      <c r="AY81" s="1614" t="s">
        <v>27</v>
      </c>
      <c r="AZ81" s="1614"/>
      <c r="BA81" s="1614">
        <v>4</v>
      </c>
      <c r="BB81" s="1614"/>
      <c r="BC81" s="1614"/>
      <c r="BD81" s="1614" t="s">
        <v>53</v>
      </c>
      <c r="BE81" s="1614"/>
      <c r="BF81" s="1614">
        <v>1</v>
      </c>
      <c r="BG81" s="1614"/>
      <c r="BH81" s="1614"/>
      <c r="BI81" s="1614" t="s">
        <v>57</v>
      </c>
      <c r="BJ81" s="1614"/>
      <c r="BK81" s="40"/>
      <c r="BL81" s="1614" t="s">
        <v>58</v>
      </c>
      <c r="BM81" s="1614"/>
      <c r="BN81" s="1614"/>
      <c r="BO81" s="1614"/>
      <c r="BP81" s="40"/>
      <c r="BQ81" s="1614" t="str">
        <f>TEXT(DATE(LEFT('設定シート（非表示）'!C6,4)+1,3,31),"ggg")</f>
        <v>令和</v>
      </c>
      <c r="BR81" s="1614"/>
      <c r="BS81" s="1614"/>
      <c r="BT81" s="1614"/>
      <c r="BU81" s="1614" t="str">
        <f>TEXT(DATE(LEFT('設定シート（非表示）'!C6,4)+1,3,31),"e")</f>
        <v>6</v>
      </c>
      <c r="BV81" s="1614"/>
      <c r="BW81" s="1614"/>
      <c r="BX81" s="1614" t="s">
        <v>27</v>
      </c>
      <c r="BY81" s="1614"/>
      <c r="BZ81" s="1614">
        <v>3</v>
      </c>
      <c r="CA81" s="1614"/>
      <c r="CB81" s="1614"/>
      <c r="CC81" s="1614" t="s">
        <v>53</v>
      </c>
      <c r="CD81" s="1614"/>
      <c r="CE81" s="1614">
        <v>31</v>
      </c>
      <c r="CF81" s="1614"/>
      <c r="CG81" s="1614"/>
      <c r="CH81" s="1614" t="s">
        <v>57</v>
      </c>
      <c r="CI81" s="1614"/>
      <c r="CJ81" s="40"/>
      <c r="CK81" s="1614" t="s">
        <v>108</v>
      </c>
      <c r="CL81" s="1614"/>
      <c r="CM81" s="1614"/>
      <c r="CN81" s="1614"/>
      <c r="CO81" s="13"/>
      <c r="CP81" s="40"/>
      <c r="CQ81" s="40"/>
      <c r="CR81" s="40"/>
      <c r="CS81" s="40"/>
      <c r="CT81" s="40"/>
      <c r="CU81" s="40"/>
      <c r="CV81" s="40"/>
      <c r="CW81" s="40"/>
      <c r="CX81" s="13"/>
      <c r="CY81" s="13"/>
      <c r="CZ81" s="13"/>
      <c r="DA81" s="13"/>
      <c r="DB81" s="13"/>
      <c r="DC81" s="15"/>
      <c r="DF81" s="1702"/>
      <c r="DG81" s="1702"/>
    </row>
    <row r="82" spans="4:111 16378:16383" ht="8.25" customHeight="1">
      <c r="D82" s="1591"/>
      <c r="E82" s="1592"/>
      <c r="F82" s="1593"/>
      <c r="G82" s="33"/>
      <c r="H82" s="1392"/>
      <c r="I82" s="1392"/>
      <c r="J82" s="1392"/>
      <c r="K82" s="33"/>
      <c r="L82" s="33"/>
      <c r="M82" s="33"/>
      <c r="N82" s="33"/>
      <c r="O82" s="33"/>
      <c r="P82" s="33"/>
      <c r="Q82" s="34"/>
      <c r="R82" s="46"/>
      <c r="S82" s="30"/>
      <c r="T82" s="30"/>
      <c r="U82" s="30"/>
      <c r="V82" s="30"/>
      <c r="W82" s="30"/>
      <c r="X82" s="30"/>
      <c r="Y82" s="30"/>
      <c r="Z82" s="30"/>
      <c r="AA82" s="30"/>
      <c r="AB82" s="30"/>
      <c r="AC82" s="30"/>
      <c r="AD82" s="30"/>
      <c r="AE82" s="30"/>
      <c r="AF82" s="1713"/>
      <c r="AG82" s="1713"/>
      <c r="AH82" s="1713"/>
      <c r="AI82" s="1713"/>
      <c r="AJ82" s="1713"/>
      <c r="AK82" s="1713"/>
      <c r="AL82" s="1713"/>
      <c r="AM82" s="1713"/>
      <c r="AN82" s="1713"/>
      <c r="AO82" s="30"/>
      <c r="AP82" s="30"/>
      <c r="AQ82" s="30"/>
      <c r="AR82" s="1615"/>
      <c r="AS82" s="1615"/>
      <c r="AT82" s="1615"/>
      <c r="AU82" s="1615"/>
      <c r="AV82" s="1615"/>
      <c r="AW82" s="1615"/>
      <c r="AX82" s="1615"/>
      <c r="AY82" s="1615"/>
      <c r="AZ82" s="1615"/>
      <c r="BA82" s="1615"/>
      <c r="BB82" s="1615"/>
      <c r="BC82" s="1615"/>
      <c r="BD82" s="1615"/>
      <c r="BE82" s="1615"/>
      <c r="BF82" s="1615"/>
      <c r="BG82" s="1615"/>
      <c r="BH82" s="1615"/>
      <c r="BI82" s="1615"/>
      <c r="BJ82" s="1615"/>
      <c r="BK82" s="30"/>
      <c r="BL82" s="1615"/>
      <c r="BM82" s="1615"/>
      <c r="BN82" s="1615"/>
      <c r="BO82" s="1615"/>
      <c r="BP82" s="30"/>
      <c r="BQ82" s="1615"/>
      <c r="BR82" s="1615"/>
      <c r="BS82" s="1615"/>
      <c r="BT82" s="1615"/>
      <c r="BU82" s="1615"/>
      <c r="BV82" s="1615"/>
      <c r="BW82" s="1615"/>
      <c r="BX82" s="1615"/>
      <c r="BY82" s="1615"/>
      <c r="BZ82" s="1615"/>
      <c r="CA82" s="1615"/>
      <c r="CB82" s="1615"/>
      <c r="CC82" s="1615"/>
      <c r="CD82" s="1615"/>
      <c r="CE82" s="1615"/>
      <c r="CF82" s="1615"/>
      <c r="CG82" s="1615"/>
      <c r="CH82" s="1615"/>
      <c r="CI82" s="1615"/>
      <c r="CJ82" s="30"/>
      <c r="CK82" s="1615"/>
      <c r="CL82" s="1615"/>
      <c r="CM82" s="1615"/>
      <c r="CN82" s="1615"/>
      <c r="CP82" s="30"/>
      <c r="CQ82" s="30"/>
      <c r="CR82" s="30"/>
      <c r="CS82" s="30"/>
      <c r="CT82" s="30"/>
      <c r="CU82" s="30"/>
      <c r="CV82" s="30"/>
      <c r="CW82" s="30"/>
      <c r="DC82" s="18"/>
      <c r="DF82" s="1702"/>
      <c r="DG82" s="1702"/>
    </row>
    <row r="83" spans="4:111 16378:16383" ht="8.25" customHeight="1">
      <c r="D83" s="1591"/>
      <c r="E83" s="1592"/>
      <c r="F83" s="1593"/>
      <c r="G83" s="33"/>
      <c r="H83" s="1392"/>
      <c r="I83" s="1392"/>
      <c r="J83" s="1392"/>
      <c r="K83" s="33"/>
      <c r="L83" s="33"/>
      <c r="M83" s="33"/>
      <c r="N83" s="33"/>
      <c r="O83" s="33"/>
      <c r="P83" s="33"/>
      <c r="Q83" s="34"/>
      <c r="R83" s="47"/>
      <c r="S83" s="42"/>
      <c r="T83" s="42"/>
      <c r="U83" s="42"/>
      <c r="V83" s="42"/>
      <c r="W83" s="42"/>
      <c r="X83" s="42"/>
      <c r="Y83" s="42"/>
      <c r="Z83" s="42"/>
      <c r="AA83" s="42"/>
      <c r="AB83" s="42"/>
      <c r="AC83" s="42"/>
      <c r="AD83" s="42"/>
      <c r="AE83" s="42"/>
      <c r="AF83" s="1714"/>
      <c r="AG83" s="1714"/>
      <c r="AH83" s="1714"/>
      <c r="AI83" s="1714"/>
      <c r="AJ83" s="1714"/>
      <c r="AK83" s="1714"/>
      <c r="AL83" s="1714"/>
      <c r="AM83" s="1714"/>
      <c r="AN83" s="1714"/>
      <c r="AO83" s="42"/>
      <c r="AP83" s="42"/>
      <c r="AQ83" s="42"/>
      <c r="AR83" s="1616"/>
      <c r="AS83" s="1616"/>
      <c r="AT83" s="1616"/>
      <c r="AU83" s="1616"/>
      <c r="AV83" s="1616"/>
      <c r="AW83" s="1616"/>
      <c r="AX83" s="1616"/>
      <c r="AY83" s="1616"/>
      <c r="AZ83" s="1616"/>
      <c r="BA83" s="1616"/>
      <c r="BB83" s="1616"/>
      <c r="BC83" s="1616"/>
      <c r="BD83" s="1616"/>
      <c r="BE83" s="1616"/>
      <c r="BF83" s="1616"/>
      <c r="BG83" s="1616"/>
      <c r="BH83" s="1616"/>
      <c r="BI83" s="1616"/>
      <c r="BJ83" s="1616"/>
      <c r="BK83" s="42"/>
      <c r="BL83" s="1616"/>
      <c r="BM83" s="1616"/>
      <c r="BN83" s="1616"/>
      <c r="BO83" s="1616"/>
      <c r="BP83" s="42"/>
      <c r="BQ83" s="1616"/>
      <c r="BR83" s="1616"/>
      <c r="BS83" s="1616"/>
      <c r="BT83" s="1616"/>
      <c r="BU83" s="1616"/>
      <c r="BV83" s="1616"/>
      <c r="BW83" s="1616"/>
      <c r="BX83" s="1616"/>
      <c r="BY83" s="1616"/>
      <c r="BZ83" s="1616"/>
      <c r="CA83" s="1616"/>
      <c r="CB83" s="1616"/>
      <c r="CC83" s="1616"/>
      <c r="CD83" s="1616"/>
      <c r="CE83" s="1616"/>
      <c r="CF83" s="1616"/>
      <c r="CG83" s="1616"/>
      <c r="CH83" s="1616"/>
      <c r="CI83" s="1616"/>
      <c r="CJ83" s="42"/>
      <c r="CK83" s="1616"/>
      <c r="CL83" s="1616"/>
      <c r="CM83" s="1616"/>
      <c r="CN83" s="1616"/>
      <c r="CP83" s="42"/>
      <c r="CQ83" s="42"/>
      <c r="CR83" s="42"/>
      <c r="CS83" s="42"/>
      <c r="CT83" s="42"/>
      <c r="CU83" s="42"/>
      <c r="CV83" s="42"/>
      <c r="CW83" s="42"/>
      <c r="DC83" s="18"/>
      <c r="DF83" s="1702"/>
      <c r="DG83" s="1702"/>
      <c r="XEX83" s="592"/>
      <c r="XEY83" s="592"/>
      <c r="XEZ83" s="592"/>
      <c r="XFA83" s="592"/>
      <c r="XFB83" s="592"/>
      <c r="XFC83" s="592"/>
    </row>
    <row r="84" spans="4:111 16378:16383" ht="8.25" customHeight="1">
      <c r="D84" s="1591"/>
      <c r="E84" s="1592"/>
      <c r="F84" s="1593"/>
      <c r="G84" s="35"/>
      <c r="H84" s="1587" t="s">
        <v>124</v>
      </c>
      <c r="I84" s="1587"/>
      <c r="J84" s="1587"/>
      <c r="K84" s="1587"/>
      <c r="L84" s="1587"/>
      <c r="M84" s="1587"/>
      <c r="N84" s="1587"/>
      <c r="O84" s="1587"/>
      <c r="P84" s="1587"/>
      <c r="Q84" s="36"/>
      <c r="R84" s="27"/>
      <c r="V84" s="1713" t="s">
        <v>99</v>
      </c>
      <c r="W84" s="1713"/>
      <c r="X84" s="1713"/>
      <c r="Y84" s="1713"/>
      <c r="Z84" s="1713"/>
      <c r="AA84" s="1713"/>
      <c r="AB84" s="1713"/>
      <c r="AC84" s="1713"/>
      <c r="AD84" s="1713"/>
      <c r="AE84" s="1713"/>
      <c r="AF84" s="1713"/>
      <c r="AG84" s="1713"/>
      <c r="AH84" s="1713"/>
      <c r="AI84" s="1713"/>
      <c r="AJ84" s="1713"/>
      <c r="AK84" s="1713"/>
      <c r="AL84" s="1713"/>
      <c r="AM84" s="1713"/>
      <c r="AN84" s="1713"/>
      <c r="AO84" s="1713"/>
      <c r="AP84" s="1713"/>
      <c r="AQ84" s="1713"/>
      <c r="AR84" s="1713"/>
      <c r="AS84" s="1713"/>
      <c r="AT84" s="1713"/>
      <c r="AU84" s="1713"/>
      <c r="AV84" s="1713"/>
      <c r="BA84" s="18"/>
      <c r="BB84" s="1992" t="s">
        <v>17</v>
      </c>
      <c r="BC84" s="1993"/>
      <c r="BD84" s="1993"/>
      <c r="BE84" s="1993"/>
      <c r="BF84" s="1993"/>
      <c r="BG84" s="1993"/>
      <c r="BH84" s="1993"/>
      <c r="BI84" s="1993"/>
      <c r="BJ84" s="1993"/>
      <c r="BK84" s="1993"/>
      <c r="BL84" s="1993"/>
      <c r="BM84" s="1994"/>
      <c r="BQ84" s="1712" t="s">
        <v>361</v>
      </c>
      <c r="BR84" s="1712"/>
      <c r="BS84" s="1712"/>
      <c r="BT84" s="1712"/>
      <c r="BU84" s="1712"/>
      <c r="BV84" s="1712"/>
      <c r="BW84" s="1712"/>
      <c r="BX84" s="1712"/>
      <c r="BY84" s="1712"/>
      <c r="BZ84" s="1712"/>
      <c r="CA84" s="1712"/>
      <c r="CB84" s="1712"/>
      <c r="CC84" s="1712"/>
      <c r="CD84" s="1712"/>
      <c r="CE84" s="1712"/>
      <c r="CF84" s="1712"/>
      <c r="CG84" s="1712"/>
      <c r="CH84" s="1712"/>
      <c r="CI84" s="1712"/>
      <c r="CJ84" s="1712"/>
      <c r="CK84" s="1712"/>
      <c r="CL84" s="1712"/>
      <c r="CM84" s="1712"/>
      <c r="CN84" s="1712"/>
      <c r="CO84" s="1712"/>
      <c r="CP84" s="1712"/>
      <c r="CQ84" s="1712"/>
      <c r="CR84" s="1712"/>
      <c r="CS84" s="1712"/>
      <c r="CT84" s="1712"/>
      <c r="CU84" s="1712"/>
      <c r="CV84" s="1712"/>
      <c r="CW84" s="1712"/>
      <c r="CX84" s="13"/>
      <c r="CY84" s="13"/>
      <c r="CZ84" s="13"/>
      <c r="DA84" s="13"/>
      <c r="DB84" s="13"/>
      <c r="DC84" s="15"/>
      <c r="DF84" s="1702"/>
      <c r="DG84" s="1702"/>
      <c r="XEX84" s="322"/>
      <c r="XEY84" s="592"/>
      <c r="XEZ84" s="592"/>
      <c r="XFA84" s="592"/>
      <c r="XFB84" s="592"/>
      <c r="XFC84" s="592"/>
    </row>
    <row r="85" spans="4:111 16378:16383" ht="8.25" customHeight="1">
      <c r="D85" s="1591"/>
      <c r="E85" s="1592"/>
      <c r="F85" s="1593"/>
      <c r="G85" s="35"/>
      <c r="H85" s="1587"/>
      <c r="I85" s="1587"/>
      <c r="J85" s="1587"/>
      <c r="K85" s="1587"/>
      <c r="L85" s="1587"/>
      <c r="M85" s="1587"/>
      <c r="N85" s="1587"/>
      <c r="O85" s="1587"/>
      <c r="P85" s="1587"/>
      <c r="Q85" s="36"/>
      <c r="R85" s="27"/>
      <c r="V85" s="1713"/>
      <c r="W85" s="1713"/>
      <c r="X85" s="1713"/>
      <c r="Y85" s="1713"/>
      <c r="Z85" s="1713"/>
      <c r="AA85" s="1713"/>
      <c r="AB85" s="1713"/>
      <c r="AC85" s="1713"/>
      <c r="AD85" s="1713"/>
      <c r="AE85" s="1713"/>
      <c r="AF85" s="1713"/>
      <c r="AG85" s="1713"/>
      <c r="AH85" s="1713"/>
      <c r="AI85" s="1713"/>
      <c r="AJ85" s="1713"/>
      <c r="AK85" s="1713"/>
      <c r="AL85" s="1713"/>
      <c r="AM85" s="1713"/>
      <c r="AN85" s="1713"/>
      <c r="AO85" s="1713"/>
      <c r="AP85" s="1713"/>
      <c r="AQ85" s="1713"/>
      <c r="AR85" s="1713"/>
      <c r="AS85" s="1713"/>
      <c r="AT85" s="1713"/>
      <c r="AU85" s="1713"/>
      <c r="AV85" s="1713"/>
      <c r="BA85" s="18"/>
      <c r="BB85" s="1995"/>
      <c r="BC85" s="1996"/>
      <c r="BD85" s="1996"/>
      <c r="BE85" s="1996"/>
      <c r="BF85" s="1996"/>
      <c r="BG85" s="1996"/>
      <c r="BH85" s="1996"/>
      <c r="BI85" s="1996"/>
      <c r="BJ85" s="1996"/>
      <c r="BK85" s="1996"/>
      <c r="BL85" s="1996"/>
      <c r="BM85" s="1997"/>
      <c r="BQ85" s="1713"/>
      <c r="BR85" s="1713"/>
      <c r="BS85" s="1713"/>
      <c r="BT85" s="1713"/>
      <c r="BU85" s="1713"/>
      <c r="BV85" s="1713"/>
      <c r="BW85" s="1713"/>
      <c r="BX85" s="1713"/>
      <c r="BY85" s="1713"/>
      <c r="BZ85" s="1713"/>
      <c r="CA85" s="1713"/>
      <c r="CB85" s="1713"/>
      <c r="CC85" s="1713"/>
      <c r="CD85" s="1713"/>
      <c r="CE85" s="1713"/>
      <c r="CF85" s="1713"/>
      <c r="CG85" s="1713"/>
      <c r="CH85" s="1713"/>
      <c r="CI85" s="1713"/>
      <c r="CJ85" s="1713"/>
      <c r="CK85" s="1713"/>
      <c r="CL85" s="1713"/>
      <c r="CM85" s="1713"/>
      <c r="CN85" s="1713"/>
      <c r="CO85" s="1713"/>
      <c r="CP85" s="1713"/>
      <c r="CQ85" s="1713"/>
      <c r="CR85" s="1713"/>
      <c r="CS85" s="1713"/>
      <c r="CT85" s="1713"/>
      <c r="CU85" s="1713"/>
      <c r="CV85" s="1713"/>
      <c r="CW85" s="1713"/>
      <c r="DC85" s="18"/>
      <c r="DF85" s="1702"/>
      <c r="DG85" s="1702"/>
      <c r="XEX85" s="322"/>
      <c r="XEY85" s="592"/>
      <c r="XEZ85" s="322"/>
      <c r="XFA85" s="592"/>
      <c r="XFB85" s="592"/>
      <c r="XFC85" s="592"/>
    </row>
    <row r="86" spans="4:111 16378:16383" ht="8.25" customHeight="1">
      <c r="D86" s="1591"/>
      <c r="E86" s="1592"/>
      <c r="F86" s="1593"/>
      <c r="G86" s="37"/>
      <c r="H86" s="2027"/>
      <c r="I86" s="2027"/>
      <c r="J86" s="2027"/>
      <c r="K86" s="2027"/>
      <c r="L86" s="2027"/>
      <c r="M86" s="2027"/>
      <c r="N86" s="2027"/>
      <c r="O86" s="2027"/>
      <c r="P86" s="2027"/>
      <c r="Q86" s="38"/>
      <c r="R86" s="39"/>
      <c r="S86" s="12"/>
      <c r="T86" s="12"/>
      <c r="U86" s="12"/>
      <c r="V86" s="1714"/>
      <c r="W86" s="1714"/>
      <c r="X86" s="1714"/>
      <c r="Y86" s="1714"/>
      <c r="Z86" s="1714"/>
      <c r="AA86" s="1714"/>
      <c r="AB86" s="1714"/>
      <c r="AC86" s="1714"/>
      <c r="AD86" s="1714"/>
      <c r="AE86" s="1714"/>
      <c r="AF86" s="1714"/>
      <c r="AG86" s="1714"/>
      <c r="AH86" s="1714"/>
      <c r="AI86" s="1714"/>
      <c r="AJ86" s="1714"/>
      <c r="AK86" s="1714"/>
      <c r="AL86" s="1714"/>
      <c r="AM86" s="1714"/>
      <c r="AN86" s="1714"/>
      <c r="AO86" s="1714"/>
      <c r="AP86" s="1714"/>
      <c r="AQ86" s="1714"/>
      <c r="AR86" s="1714"/>
      <c r="AS86" s="1714"/>
      <c r="AT86" s="1714"/>
      <c r="AU86" s="1714"/>
      <c r="AV86" s="1714"/>
      <c r="AW86" s="12"/>
      <c r="AX86" s="12"/>
      <c r="AY86" s="12"/>
      <c r="AZ86" s="12"/>
      <c r="BA86" s="20"/>
      <c r="BB86" s="1998"/>
      <c r="BC86" s="1999"/>
      <c r="BD86" s="1999"/>
      <c r="BE86" s="1999"/>
      <c r="BF86" s="1999"/>
      <c r="BG86" s="1999"/>
      <c r="BH86" s="1999"/>
      <c r="BI86" s="1999"/>
      <c r="BJ86" s="1999"/>
      <c r="BK86" s="1999"/>
      <c r="BL86" s="1999"/>
      <c r="BM86" s="2000"/>
      <c r="BN86" s="12"/>
      <c r="BO86" s="12"/>
      <c r="BP86" s="12"/>
      <c r="BQ86" s="1714"/>
      <c r="BR86" s="1714"/>
      <c r="BS86" s="1714"/>
      <c r="BT86" s="1714"/>
      <c r="BU86" s="1714"/>
      <c r="BV86" s="1714"/>
      <c r="BW86" s="1714"/>
      <c r="BX86" s="1714"/>
      <c r="BY86" s="1714"/>
      <c r="BZ86" s="1714"/>
      <c r="CA86" s="1714"/>
      <c r="CB86" s="1714"/>
      <c r="CC86" s="1714"/>
      <c r="CD86" s="1714"/>
      <c r="CE86" s="1714"/>
      <c r="CF86" s="1714"/>
      <c r="CG86" s="1714"/>
      <c r="CH86" s="1714"/>
      <c r="CI86" s="1714"/>
      <c r="CJ86" s="1714"/>
      <c r="CK86" s="1714"/>
      <c r="CL86" s="1714"/>
      <c r="CM86" s="1714"/>
      <c r="CN86" s="1714"/>
      <c r="CO86" s="1714"/>
      <c r="CP86" s="1714"/>
      <c r="CQ86" s="1714"/>
      <c r="CR86" s="1714"/>
      <c r="CS86" s="1714"/>
      <c r="CT86" s="1714"/>
      <c r="CU86" s="1714"/>
      <c r="CV86" s="1714"/>
      <c r="CW86" s="1714"/>
      <c r="CX86" s="12"/>
      <c r="CY86" s="12"/>
      <c r="CZ86" s="12"/>
      <c r="DA86" s="12"/>
      <c r="DB86" s="12"/>
      <c r="DC86" s="20"/>
      <c r="DF86" s="1702"/>
      <c r="DG86" s="1702"/>
      <c r="XEX86" s="322"/>
      <c r="XEY86" s="322"/>
      <c r="XEZ86" s="322"/>
      <c r="XFA86" s="322"/>
      <c r="XFB86" s="592"/>
      <c r="XFC86" s="592"/>
    </row>
    <row r="87" spans="4:111 16378:16383" ht="8.25" customHeight="1">
      <c r="D87" s="1591"/>
      <c r="E87" s="1592"/>
      <c r="F87" s="1593"/>
      <c r="G87" s="2174" t="s">
        <v>360</v>
      </c>
      <c r="H87" s="2026"/>
      <c r="I87" s="2026"/>
      <c r="J87" s="2026"/>
      <c r="K87" s="2026"/>
      <c r="L87" s="2026"/>
      <c r="M87" s="2026"/>
      <c r="N87" s="2026"/>
      <c r="O87" s="2026"/>
      <c r="P87" s="2026"/>
      <c r="Q87" s="2175"/>
      <c r="R87" s="2078" t="s">
        <v>110</v>
      </c>
      <c r="S87" s="1989"/>
      <c r="T87" s="1989"/>
      <c r="U87" s="1989"/>
      <c r="V87" s="21"/>
      <c r="W87" s="21" t="s">
        <v>31</v>
      </c>
      <c r="X87" s="21"/>
      <c r="Y87" s="21"/>
      <c r="Z87" s="21" t="s">
        <v>32</v>
      </c>
      <c r="AA87" s="21"/>
      <c r="AB87" s="21"/>
      <c r="AC87" s="21" t="s">
        <v>33</v>
      </c>
      <c r="AD87" s="21"/>
      <c r="AE87" s="21"/>
      <c r="AF87" s="21" t="s">
        <v>34</v>
      </c>
      <c r="AG87" s="21"/>
      <c r="AH87" s="21"/>
      <c r="AI87" s="21" t="s">
        <v>31</v>
      </c>
      <c r="AJ87" s="21"/>
      <c r="AK87" s="21"/>
      <c r="AL87" s="21" t="s">
        <v>32</v>
      </c>
      <c r="AM87" s="21"/>
      <c r="AN87" s="21"/>
      <c r="AO87" s="21" t="s">
        <v>33</v>
      </c>
      <c r="AP87" s="21"/>
      <c r="AQ87" s="21"/>
      <c r="AR87" s="21" t="s">
        <v>35</v>
      </c>
      <c r="AS87" s="21"/>
      <c r="AT87" s="21"/>
      <c r="AU87" s="21" t="s">
        <v>31</v>
      </c>
      <c r="AV87" s="21"/>
      <c r="BA87" s="18"/>
      <c r="BB87" s="1634" t="s">
        <v>111</v>
      </c>
      <c r="BC87" s="1978"/>
      <c r="BH87" s="1978" t="s">
        <v>41</v>
      </c>
      <c r="BI87" s="1978"/>
      <c r="BJ87" s="1978"/>
      <c r="BK87" s="1978"/>
      <c r="BL87" s="1978"/>
      <c r="BM87" s="1636"/>
      <c r="BN87" s="1988" t="s">
        <v>112</v>
      </c>
      <c r="BO87" s="1989"/>
      <c r="BP87" s="1989"/>
      <c r="BQ87" s="1989"/>
      <c r="BR87" s="14"/>
      <c r="BS87" s="14" t="s">
        <v>32</v>
      </c>
      <c r="BT87" s="14"/>
      <c r="BU87" s="14"/>
      <c r="BV87" s="14" t="s">
        <v>33</v>
      </c>
      <c r="BW87" s="14"/>
      <c r="BX87" s="14"/>
      <c r="BY87" s="14" t="s">
        <v>34</v>
      </c>
      <c r="BZ87" s="14"/>
      <c r="CA87" s="14"/>
      <c r="CB87" s="14" t="s">
        <v>31</v>
      </c>
      <c r="CC87" s="14"/>
      <c r="CD87" s="14"/>
      <c r="CE87" s="14" t="s">
        <v>32</v>
      </c>
      <c r="CF87" s="14"/>
      <c r="CG87" s="14"/>
      <c r="CH87" s="14" t="s">
        <v>33</v>
      </c>
      <c r="CI87" s="14"/>
      <c r="CJ87" s="14"/>
      <c r="CK87" s="14" t="s">
        <v>35</v>
      </c>
      <c r="CL87" s="14"/>
      <c r="CM87" s="14"/>
      <c r="CN87" s="14" t="s">
        <v>31</v>
      </c>
      <c r="CO87" s="14"/>
      <c r="CP87" s="14"/>
      <c r="CQ87" s="14" t="s">
        <v>32</v>
      </c>
      <c r="CR87" s="14"/>
      <c r="CS87" s="14"/>
      <c r="CT87" s="14" t="s">
        <v>33</v>
      </c>
      <c r="CU87" s="14"/>
      <c r="CV87" s="14"/>
      <c r="CW87" s="14" t="s">
        <v>26</v>
      </c>
      <c r="CX87" s="14"/>
      <c r="DC87" s="18"/>
      <c r="DF87" s="1702"/>
      <c r="DG87" s="1702"/>
      <c r="XEX87" s="593"/>
      <c r="XEY87" s="594"/>
      <c r="XEZ87" s="595"/>
      <c r="XFA87" s="596"/>
      <c r="XFB87" s="597"/>
      <c r="XFC87" s="595"/>
    </row>
    <row r="88" spans="4:111 16378:16383" ht="8.25" customHeight="1">
      <c r="D88" s="1591"/>
      <c r="E88" s="1592"/>
      <c r="F88" s="1593"/>
      <c r="G88" s="2176"/>
      <c r="H88" s="1392"/>
      <c r="I88" s="1392"/>
      <c r="J88" s="1392"/>
      <c r="K88" s="1392"/>
      <c r="L88" s="1392"/>
      <c r="M88" s="1392"/>
      <c r="N88" s="1392"/>
      <c r="O88" s="1392"/>
      <c r="P88" s="1392"/>
      <c r="Q88" s="2177"/>
      <c r="R88" s="2079"/>
      <c r="S88" s="1732"/>
      <c r="T88" s="1732"/>
      <c r="U88" s="1732"/>
      <c r="V88" s="2036" t="str">
        <f>IF(ISERROR(MID('保険料計算シート（非表示）'!E13,LEN('保険料計算シート（非表示）'!E13)-8,1)),"",MID('保険料計算シート（非表示）'!E13,LEN('保険料計算シート（非表示）'!E13)-8,1))</f>
        <v/>
      </c>
      <c r="W88" s="2037"/>
      <c r="X88" s="2038"/>
      <c r="Y88" s="1569" t="str">
        <f>IF(ISERROR(MID('保険料計算シート（非表示）'!E13,LEN('保険料計算シート（非表示）'!E13)-7,1)),"",MID('保険料計算シート（非表示）'!E13,LEN('保険料計算シート（非表示）'!E13)-7,1))</f>
        <v/>
      </c>
      <c r="Z88" s="1569"/>
      <c r="AA88" s="1569"/>
      <c r="AB88" s="1569" t="str">
        <f>IF(ISERROR(MID('保険料計算シート（非表示）'!E13,LEN('保険料計算シート（非表示）'!E13)-6,1)),"",MID('保険料計算シート（非表示）'!E13,LEN('保険料計算シート（非表示）'!E13)-6,1))</f>
        <v/>
      </c>
      <c r="AC88" s="1569"/>
      <c r="AD88" s="1569"/>
      <c r="AE88" s="1569" t="str">
        <f>IF(ISERROR(MID('保険料計算シート（非表示）'!E13,LEN('保険料計算シート（非表示）'!E13)-5,1)),"",MID('保険料計算シート（非表示）'!E13,LEN('保険料計算シート（非表示）'!E13)-5,1))</f>
        <v/>
      </c>
      <c r="AF88" s="1569"/>
      <c r="AG88" s="1569"/>
      <c r="AH88" s="1569" t="str">
        <f>IF(ISERROR(MID('保険料計算シート（非表示）'!E13,LEN('保険料計算シート（非表示）'!E13)-4,1)),"",MID('保険料計算シート（非表示）'!E13,LEN('保険料計算シート（非表示）'!E13)-4,1))</f>
        <v/>
      </c>
      <c r="AI88" s="1569"/>
      <c r="AJ88" s="1569"/>
      <c r="AK88" s="1569" t="str">
        <f>IF(ISERROR(MID('保険料計算シート（非表示）'!E13,LEN('保険料計算シート（非表示）'!E13)-3,1)),"",MID('保険料計算シート（非表示）'!E13,LEN('保険料計算シート（非表示）'!E13)-3,1))</f>
        <v/>
      </c>
      <c r="AL88" s="1569"/>
      <c r="AM88" s="1569"/>
      <c r="AN88" s="1569" t="str">
        <f>IF(ISERROR(MID('保険料計算シート（非表示）'!E13,LEN('保険料計算シート（非表示）'!E13)-2,1)),"",MID('保険料計算シート（非表示）'!E13,LEN('保険料計算シート（非表示）'!E13)-2,1))</f>
        <v/>
      </c>
      <c r="AO88" s="1569"/>
      <c r="AP88" s="1569"/>
      <c r="AQ88" s="1569" t="str">
        <f>IF(ISERROR(MID('保険料計算シート（非表示）'!E13,LEN('保険料計算シート（非表示）'!E13)-1,1)),"",MID('保険料計算シート（非表示）'!E13,LEN('保険料計算シート（非表示）'!E13)-1,1))</f>
        <v/>
      </c>
      <c r="AR88" s="1569"/>
      <c r="AS88" s="1569"/>
      <c r="AT88" s="1569" t="str">
        <f>IF('保険料計算シート（非表示）'!E13=0,"",IF(ISERROR(MID('保険料計算シート（非表示）'!E13,LEN('保険料計算シート（非表示）'!E13),1)),"",MID('保険料計算シート（非表示）'!E13,LEN('保険料計算シート（非表示）'!E13),1)))</f>
        <v/>
      </c>
      <c r="AU88" s="1569"/>
      <c r="AV88" s="1583"/>
      <c r="AW88" s="1580"/>
      <c r="AX88" s="1581"/>
      <c r="BA88" s="18"/>
      <c r="BB88" s="1582"/>
      <c r="BC88" s="1581"/>
      <c r="BH88" s="1581"/>
      <c r="BI88" s="1581"/>
      <c r="BJ88" s="1581"/>
      <c r="BK88" s="1581"/>
      <c r="BL88" s="1581"/>
      <c r="BM88" s="1985"/>
      <c r="BN88" s="1990"/>
      <c r="BO88" s="1732"/>
      <c r="BP88" s="1732"/>
      <c r="BQ88" s="1732"/>
      <c r="BR88" s="1602" t="str">
        <f>IF(ISERROR(MID('保険料計算シート（非表示）'!G13,LEN('保険料計算シート（非表示）'!G13)-10,1)),"",MID('保険料計算シート（非表示）'!G13,LEN('保険料計算シート（非表示）'!G13)-10,1))</f>
        <v/>
      </c>
      <c r="BS88" s="1603"/>
      <c r="BT88" s="1603"/>
      <c r="BU88" s="1569" t="str">
        <f>IF(ISERROR(MID('保険料計算シート（非表示）'!G13,LEN('保険料計算シート（非表示）'!G13)-9,1)),"",MID('保険料計算シート（非表示）'!G13,LEN('保険料計算シート（非表示）'!G13)-9,1))</f>
        <v/>
      </c>
      <c r="BV88" s="1569"/>
      <c r="BW88" s="1569"/>
      <c r="BX88" s="1613" t="str">
        <f>IF(ISERROR(MID('保険料計算シート（非表示）'!G13,LEN('保険料計算シート（非表示）'!G13)-8,1)),"",MID('保険料計算シート（非表示）'!G13,LEN('保険料計算シート（非表示）'!G13)-8,1))</f>
        <v/>
      </c>
      <c r="BY88" s="1569"/>
      <c r="BZ88" s="1569"/>
      <c r="CA88" s="1569" t="str">
        <f>IF(ISERROR(MID('保険料計算シート（非表示）'!G13,LEN('保険料計算シート（非表示）'!G13)-7,1)),"",MID('保険料計算シート（非表示）'!G13,LEN('保険料計算シート（非表示）'!G13)-7,1))</f>
        <v/>
      </c>
      <c r="CB88" s="1569"/>
      <c r="CC88" s="1569"/>
      <c r="CD88" s="1569" t="str">
        <f>IF(ISERROR(MID('保険料計算シート（非表示）'!G13,LEN('保険料計算シート（非表示）'!G13)-6,1)),"",MID('保険料計算シート（非表示）'!G13,LEN('保険料計算シート（非表示）'!G13)-6,1))</f>
        <v/>
      </c>
      <c r="CE88" s="1569"/>
      <c r="CF88" s="1569"/>
      <c r="CG88" s="1569" t="str">
        <f>IF(ISERROR(MID('保険料計算シート（非表示）'!G13,LEN('保険料計算シート（非表示）'!G13)-5,1)),"",MID('保険料計算シート（非表示）'!G13,LEN('保険料計算シート（非表示）'!G13)-5,1))</f>
        <v/>
      </c>
      <c r="CH88" s="1569"/>
      <c r="CI88" s="1569"/>
      <c r="CJ88" s="1569" t="str">
        <f>IF(ISERROR(MID('保険料計算シート（非表示）'!G13,LEN('保険料計算シート（非表示）'!G13)-4,1)),"",MID('保険料計算シート（非表示）'!G13,LEN('保険料計算シート（非表示）'!G13)-4,1))</f>
        <v/>
      </c>
      <c r="CK88" s="1569"/>
      <c r="CL88" s="1569"/>
      <c r="CM88" s="1569" t="str">
        <f>IF(ISERROR(MID('保険料計算シート（非表示）'!G13,LEN('保険料計算シート（非表示）'!G13)-3,1)),"",MID('保険料計算シート（非表示）'!G13,LEN('保険料計算シート（非表示）'!G13)-3,1))</f>
        <v/>
      </c>
      <c r="CN88" s="1569"/>
      <c r="CO88" s="1569"/>
      <c r="CP88" s="1569" t="str">
        <f>IF(ISERROR(MID('保険料計算シート（非表示）'!G13,LEN('保険料計算シート（非表示）'!G13)-2,1)),"",MID('保険料計算シート（非表示）'!G13,LEN('保険料計算シート（非表示）'!G13)-2,1))</f>
        <v/>
      </c>
      <c r="CQ88" s="1569"/>
      <c r="CR88" s="1569"/>
      <c r="CS88" s="1569" t="str">
        <f>IF(ISERROR(MID('保険料計算シート（非表示）'!G13,LEN('保険料計算シート（非表示）'!G13)-1,1)),"",MID('保険料計算シート（非表示）'!G13,LEN('保険料計算シート（非表示）'!G13)-1,1))</f>
        <v/>
      </c>
      <c r="CT88" s="1569"/>
      <c r="CU88" s="1569"/>
      <c r="CV88" s="1569" t="str">
        <f>IF('保険料計算シート（非表示）'!G13=0,"",IF(ISERROR(MID('保険料計算シート（非表示）'!G13,LEN('保険料計算シート（非表示）'!G13),1)),"",MID('保険料計算シート（非表示）'!G13,LEN('保険料計算シート（非表示）'!G13),1)))</f>
        <v/>
      </c>
      <c r="CW88" s="1569"/>
      <c r="CX88" s="1583"/>
      <c r="CY88" s="1580"/>
      <c r="CZ88" s="1581"/>
      <c r="DC88" s="18"/>
      <c r="DF88" s="1702"/>
      <c r="DG88" s="1702"/>
      <c r="XEX88" s="322"/>
      <c r="XEY88" s="597"/>
      <c r="XEZ88" s="595"/>
      <c r="XFA88" s="598"/>
      <c r="XFB88" s="597"/>
      <c r="XFC88"/>
    </row>
    <row r="89" spans="4:111 16378:16383" ht="8.25" customHeight="1">
      <c r="D89" s="1591"/>
      <c r="E89" s="1592"/>
      <c r="F89" s="1593"/>
      <c r="G89" s="2176"/>
      <c r="H89" s="1392"/>
      <c r="I89" s="1392"/>
      <c r="J89" s="1392"/>
      <c r="K89" s="1392"/>
      <c r="L89" s="1392"/>
      <c r="M89" s="1392"/>
      <c r="N89" s="1392"/>
      <c r="O89" s="1392"/>
      <c r="P89" s="1392"/>
      <c r="Q89" s="2177"/>
      <c r="R89" s="2079"/>
      <c r="S89" s="1732"/>
      <c r="T89" s="1732"/>
      <c r="U89" s="1732"/>
      <c r="V89" s="2039"/>
      <c r="W89" s="2040"/>
      <c r="X89" s="2041"/>
      <c r="Y89" s="1569"/>
      <c r="Z89" s="1569"/>
      <c r="AA89" s="1569"/>
      <c r="AB89" s="1569"/>
      <c r="AC89" s="1569"/>
      <c r="AD89" s="1569"/>
      <c r="AE89" s="1569"/>
      <c r="AF89" s="1569"/>
      <c r="AG89" s="1569"/>
      <c r="AH89" s="1569"/>
      <c r="AI89" s="1569"/>
      <c r="AJ89" s="1569"/>
      <c r="AK89" s="1569"/>
      <c r="AL89" s="1569"/>
      <c r="AM89" s="1569"/>
      <c r="AN89" s="1569"/>
      <c r="AO89" s="1569"/>
      <c r="AP89" s="1569"/>
      <c r="AQ89" s="1569"/>
      <c r="AR89" s="1569"/>
      <c r="AS89" s="1569"/>
      <c r="AT89" s="1569"/>
      <c r="AU89" s="1569"/>
      <c r="AV89" s="1583"/>
      <c r="AW89" s="1582"/>
      <c r="AX89" s="1581"/>
      <c r="BA89" s="18"/>
      <c r="BB89" s="1979">
        <f>IF(算定基礎賃金集計表!U89=算定基礎賃金集計表!BT89,BB94+BB99,IF(算定基礎賃金集計表!U89=0,BB99,IF(算定基礎賃金集計表!BT89=0,BB94,BB94+BB99)))</f>
        <v>0</v>
      </c>
      <c r="BC89" s="1980"/>
      <c r="BD89" s="1980"/>
      <c r="BE89" s="1980"/>
      <c r="BF89" s="1980"/>
      <c r="BG89" s="1980"/>
      <c r="BH89" s="1980"/>
      <c r="BI89" s="1980"/>
      <c r="BJ89" s="1980"/>
      <c r="BK89" s="1980"/>
      <c r="BL89" s="1980"/>
      <c r="BM89" s="1981"/>
      <c r="BN89" s="1990"/>
      <c r="BO89" s="1732"/>
      <c r="BP89" s="1732"/>
      <c r="BQ89" s="1732"/>
      <c r="BR89" s="1602"/>
      <c r="BS89" s="1603"/>
      <c r="BT89" s="1603"/>
      <c r="BU89" s="1569"/>
      <c r="BV89" s="1569"/>
      <c r="BW89" s="1569"/>
      <c r="BX89" s="1613"/>
      <c r="BY89" s="1569"/>
      <c r="BZ89" s="1569"/>
      <c r="CA89" s="1569"/>
      <c r="CB89" s="1569"/>
      <c r="CC89" s="1569"/>
      <c r="CD89" s="1569"/>
      <c r="CE89" s="1569"/>
      <c r="CF89" s="1569"/>
      <c r="CG89" s="1569"/>
      <c r="CH89" s="1569"/>
      <c r="CI89" s="1569"/>
      <c r="CJ89" s="1569"/>
      <c r="CK89" s="1569"/>
      <c r="CL89" s="1569"/>
      <c r="CM89" s="1569"/>
      <c r="CN89" s="1569"/>
      <c r="CO89" s="1569"/>
      <c r="CP89" s="1569"/>
      <c r="CQ89" s="1569"/>
      <c r="CR89" s="1569"/>
      <c r="CS89" s="1569"/>
      <c r="CT89" s="1569"/>
      <c r="CU89" s="1569"/>
      <c r="CV89" s="1569"/>
      <c r="CW89" s="1569"/>
      <c r="CX89" s="1583"/>
      <c r="CY89" s="1582"/>
      <c r="CZ89" s="1581"/>
      <c r="DC89" s="18"/>
      <c r="DF89" s="1702"/>
      <c r="DG89" s="1702"/>
      <c r="XEX89" s="2296"/>
      <c r="XEY89" s="1586"/>
      <c r="XEZ89" s="1568"/>
      <c r="XFA89" s="1586"/>
      <c r="XFB89" s="1586"/>
      <c r="XFC89" s="1586"/>
    </row>
    <row r="90" spans="4:111 16378:16383" ht="8.25" customHeight="1">
      <c r="D90" s="1591"/>
      <c r="E90" s="1592"/>
      <c r="F90" s="1593"/>
      <c r="G90" s="2176"/>
      <c r="H90" s="1392"/>
      <c r="I90" s="1392"/>
      <c r="J90" s="1392"/>
      <c r="K90" s="1392"/>
      <c r="L90" s="1392"/>
      <c r="M90" s="1392"/>
      <c r="N90" s="1392"/>
      <c r="O90" s="1392"/>
      <c r="P90" s="1392"/>
      <c r="Q90" s="2177"/>
      <c r="R90" s="2079"/>
      <c r="S90" s="1732"/>
      <c r="T90" s="1732"/>
      <c r="U90" s="1732"/>
      <c r="V90" s="1676"/>
      <c r="W90" s="1677"/>
      <c r="X90" s="1678"/>
      <c r="Y90" s="1569"/>
      <c r="Z90" s="1569"/>
      <c r="AA90" s="1569"/>
      <c r="AB90" s="1569"/>
      <c r="AC90" s="1569"/>
      <c r="AD90" s="1569"/>
      <c r="AE90" s="1569"/>
      <c r="AF90" s="1569"/>
      <c r="AG90" s="1569"/>
      <c r="AH90" s="1569"/>
      <c r="AI90" s="1569"/>
      <c r="AJ90" s="1569"/>
      <c r="AK90" s="1569"/>
      <c r="AL90" s="1569"/>
      <c r="AM90" s="1569"/>
      <c r="AN90" s="1569"/>
      <c r="AO90" s="1569"/>
      <c r="AP90" s="1569"/>
      <c r="AQ90" s="1569"/>
      <c r="AR90" s="1569"/>
      <c r="AS90" s="1569"/>
      <c r="AT90" s="1569"/>
      <c r="AU90" s="1569"/>
      <c r="AV90" s="1583"/>
      <c r="AW90" s="1582"/>
      <c r="AX90" s="1581"/>
      <c r="AY90" s="1715" t="s">
        <v>22</v>
      </c>
      <c r="AZ90" s="1715"/>
      <c r="BA90" s="1741"/>
      <c r="BB90" s="1979"/>
      <c r="BC90" s="1980"/>
      <c r="BD90" s="1980"/>
      <c r="BE90" s="1980"/>
      <c r="BF90" s="1980"/>
      <c r="BG90" s="1980"/>
      <c r="BH90" s="1980"/>
      <c r="BI90" s="1980"/>
      <c r="BJ90" s="1980"/>
      <c r="BK90" s="1980"/>
      <c r="BL90" s="1980"/>
      <c r="BM90" s="1981"/>
      <c r="BN90" s="1990"/>
      <c r="BO90" s="1732"/>
      <c r="BP90" s="1732"/>
      <c r="BQ90" s="1732"/>
      <c r="BR90" s="1602"/>
      <c r="BS90" s="1603"/>
      <c r="BT90" s="1603"/>
      <c r="BU90" s="1569"/>
      <c r="BV90" s="1569"/>
      <c r="BW90" s="1569"/>
      <c r="BX90" s="1613"/>
      <c r="BY90" s="1569"/>
      <c r="BZ90" s="1569"/>
      <c r="CA90" s="1569"/>
      <c r="CB90" s="1569"/>
      <c r="CC90" s="1569"/>
      <c r="CD90" s="1569"/>
      <c r="CE90" s="1569"/>
      <c r="CF90" s="1569"/>
      <c r="CG90" s="1569"/>
      <c r="CH90" s="1569"/>
      <c r="CI90" s="1569"/>
      <c r="CJ90" s="1569"/>
      <c r="CK90" s="1569"/>
      <c r="CL90" s="1569"/>
      <c r="CM90" s="1569"/>
      <c r="CN90" s="1569"/>
      <c r="CO90" s="1569"/>
      <c r="CP90" s="1569"/>
      <c r="CQ90" s="1569"/>
      <c r="CR90" s="1569"/>
      <c r="CS90" s="1569"/>
      <c r="CT90" s="1569"/>
      <c r="CU90" s="1569"/>
      <c r="CV90" s="1569"/>
      <c r="CW90" s="1569"/>
      <c r="CX90" s="1583"/>
      <c r="CY90" s="1582"/>
      <c r="CZ90" s="1581"/>
      <c r="DA90" s="1581" t="s">
        <v>26</v>
      </c>
      <c r="DB90" s="1581"/>
      <c r="DC90" s="18"/>
      <c r="DF90" s="1702"/>
      <c r="DG90" s="1702"/>
      <c r="XEX90" s="2297"/>
      <c r="XEY90" s="1568"/>
      <c r="XEZ90" s="1568"/>
      <c r="XFA90" s="1586"/>
      <c r="XFB90" s="1586"/>
      <c r="XFC90" s="1586"/>
    </row>
    <row r="91" spans="4:111 16378:16383" ht="8.25" customHeight="1">
      <c r="D91" s="1591"/>
      <c r="E91" s="1592"/>
      <c r="F91" s="1593"/>
      <c r="G91" s="2178"/>
      <c r="H91" s="2179"/>
      <c r="I91" s="2179"/>
      <c r="J91" s="2179"/>
      <c r="K91" s="2179"/>
      <c r="L91" s="2179"/>
      <c r="M91" s="2179"/>
      <c r="N91" s="2179"/>
      <c r="O91" s="2179"/>
      <c r="P91" s="2179"/>
      <c r="Q91" s="2180"/>
      <c r="R91" s="2080"/>
      <c r="S91" s="1733"/>
      <c r="T91" s="1733"/>
      <c r="U91" s="1733"/>
      <c r="AD91" s="1579" t="s">
        <v>113</v>
      </c>
      <c r="AE91" s="1579"/>
      <c r="AM91" s="1579" t="s">
        <v>113</v>
      </c>
      <c r="AN91" s="1579"/>
      <c r="AY91" s="1715"/>
      <c r="AZ91" s="1715"/>
      <c r="BA91" s="1741"/>
      <c r="BB91" s="1982"/>
      <c r="BC91" s="1983"/>
      <c r="BD91" s="1983"/>
      <c r="BE91" s="1983"/>
      <c r="BF91" s="1983"/>
      <c r="BG91" s="1983"/>
      <c r="BH91" s="1983"/>
      <c r="BI91" s="1983"/>
      <c r="BJ91" s="1983"/>
      <c r="BK91" s="1983"/>
      <c r="BL91" s="1983"/>
      <c r="BM91" s="1984"/>
      <c r="BN91" s="1991"/>
      <c r="BO91" s="1733"/>
      <c r="BP91" s="1733"/>
      <c r="BQ91" s="1733"/>
      <c r="BR91" s="41"/>
      <c r="BS91" s="41"/>
      <c r="BT91" s="41"/>
      <c r="BU91" s="41"/>
      <c r="BV91" s="41"/>
      <c r="BW91" s="1579" t="s">
        <v>113</v>
      </c>
      <c r="BX91" s="1579"/>
      <c r="BY91" s="12"/>
      <c r="BZ91" s="12"/>
      <c r="CA91" s="12"/>
      <c r="CB91" s="12"/>
      <c r="CC91" s="12"/>
      <c r="CD91" s="12"/>
      <c r="CE91" s="12"/>
      <c r="CF91" s="1579" t="s">
        <v>113</v>
      </c>
      <c r="CG91" s="1579"/>
      <c r="CH91" s="12"/>
      <c r="CI91" s="12"/>
      <c r="CJ91" s="12"/>
      <c r="CK91" s="12"/>
      <c r="CL91" s="12"/>
      <c r="CM91" s="12"/>
      <c r="CN91" s="12"/>
      <c r="CO91" s="1579" t="s">
        <v>113</v>
      </c>
      <c r="CP91" s="1579"/>
      <c r="CQ91" s="12"/>
      <c r="CR91" s="12"/>
      <c r="CS91" s="12"/>
      <c r="CT91" s="12"/>
      <c r="CU91" s="12"/>
      <c r="CV91" s="12"/>
      <c r="CW91" s="12"/>
      <c r="CX91" s="12"/>
      <c r="DA91" s="1584"/>
      <c r="DB91" s="1584"/>
      <c r="DC91" s="20"/>
      <c r="DF91" s="1702"/>
      <c r="DG91" s="1702"/>
      <c r="XEX91" s="2297"/>
      <c r="XEY91" s="1568"/>
      <c r="XEZ91" s="1568"/>
      <c r="XFA91" s="1586"/>
      <c r="XFB91" s="1586"/>
      <c r="XFC91" s="1586"/>
    </row>
    <row r="92" spans="4:111 16378:16383" ht="8.25" customHeight="1">
      <c r="D92" s="1591"/>
      <c r="E92" s="1592"/>
      <c r="F92" s="1593"/>
      <c r="G92" s="2028" t="s">
        <v>40</v>
      </c>
      <c r="H92" s="2029"/>
      <c r="I92" s="2029"/>
      <c r="J92" s="2029"/>
      <c r="K92" s="2029"/>
      <c r="L92" s="2029"/>
      <c r="M92" s="2029"/>
      <c r="N92" s="2029"/>
      <c r="O92" s="2029"/>
      <c r="P92" s="2029"/>
      <c r="Q92" s="2030"/>
      <c r="R92" s="2078" t="s">
        <v>114</v>
      </c>
      <c r="S92" s="1989"/>
      <c r="T92" s="1989"/>
      <c r="U92" s="1989"/>
      <c r="V92" s="14"/>
      <c r="W92" s="14" t="s">
        <v>31</v>
      </c>
      <c r="X92" s="14"/>
      <c r="Y92" s="14"/>
      <c r="Z92" s="14" t="s">
        <v>32</v>
      </c>
      <c r="AA92" s="14"/>
      <c r="AB92" s="14"/>
      <c r="AC92" s="14" t="s">
        <v>33</v>
      </c>
      <c r="AD92" s="14"/>
      <c r="AE92" s="14"/>
      <c r="AF92" s="14" t="s">
        <v>34</v>
      </c>
      <c r="AG92" s="14"/>
      <c r="AH92" s="14"/>
      <c r="AI92" s="14" t="s">
        <v>31</v>
      </c>
      <c r="AJ92" s="14"/>
      <c r="AK92" s="14"/>
      <c r="AL92" s="14" t="s">
        <v>32</v>
      </c>
      <c r="AM92" s="14"/>
      <c r="AN92" s="14"/>
      <c r="AO92" s="14" t="s">
        <v>33</v>
      </c>
      <c r="AP92" s="14"/>
      <c r="AQ92" s="14"/>
      <c r="AR92" s="14" t="s">
        <v>35</v>
      </c>
      <c r="AS92" s="14"/>
      <c r="AT92" s="14"/>
      <c r="AU92" s="14" t="s">
        <v>31</v>
      </c>
      <c r="AV92" s="14"/>
      <c r="AW92" s="13"/>
      <c r="AX92" s="13"/>
      <c r="AY92" s="13"/>
      <c r="AZ92" s="13"/>
      <c r="BA92" s="15"/>
      <c r="BB92" s="1986" t="s">
        <v>115</v>
      </c>
      <c r="BC92" s="1974"/>
      <c r="BD92" s="130"/>
      <c r="BE92" s="130"/>
      <c r="BF92" s="130"/>
      <c r="BG92" s="130"/>
      <c r="BH92" s="1974" t="s">
        <v>41</v>
      </c>
      <c r="BI92" s="1974"/>
      <c r="BJ92" s="1974"/>
      <c r="BK92" s="1974"/>
      <c r="BL92" s="1974"/>
      <c r="BM92" s="1975"/>
      <c r="BN92" s="1732" t="s">
        <v>116</v>
      </c>
      <c r="BO92" s="1732"/>
      <c r="BP92" s="1732"/>
      <c r="BQ92" s="1732"/>
      <c r="BR92" s="21"/>
      <c r="BS92" s="21" t="s">
        <v>32</v>
      </c>
      <c r="BT92" s="21"/>
      <c r="BU92" s="21"/>
      <c r="BV92" s="21" t="s">
        <v>33</v>
      </c>
      <c r="BW92" s="21"/>
      <c r="BX92" s="21"/>
      <c r="BY92" s="21" t="s">
        <v>34</v>
      </c>
      <c r="BZ92" s="21"/>
      <c r="CA92" s="21"/>
      <c r="CB92" s="21" t="s">
        <v>31</v>
      </c>
      <c r="CC92" s="21"/>
      <c r="CD92" s="21"/>
      <c r="CE92" s="21" t="s">
        <v>32</v>
      </c>
      <c r="CF92" s="21"/>
      <c r="CG92" s="21"/>
      <c r="CH92" s="21" t="s">
        <v>33</v>
      </c>
      <c r="CI92" s="21"/>
      <c r="CJ92" s="21"/>
      <c r="CK92" s="21" t="s">
        <v>35</v>
      </c>
      <c r="CL92" s="21"/>
      <c r="CM92" s="21"/>
      <c r="CN92" s="21" t="s">
        <v>31</v>
      </c>
      <c r="CO92" s="21"/>
      <c r="CP92" s="21"/>
      <c r="CQ92" s="21" t="s">
        <v>32</v>
      </c>
      <c r="CR92" s="21"/>
      <c r="CS92" s="21"/>
      <c r="CT92" s="21" t="s">
        <v>33</v>
      </c>
      <c r="CU92" s="21"/>
      <c r="CV92" s="21"/>
      <c r="CW92" s="21" t="s">
        <v>26</v>
      </c>
      <c r="CX92" s="21"/>
      <c r="CY92" s="13"/>
      <c r="CZ92" s="13"/>
      <c r="DA92" s="13"/>
      <c r="DB92" s="13"/>
      <c r="DC92" s="15"/>
      <c r="DF92" s="1702"/>
      <c r="DG92" s="1702"/>
      <c r="XEX92" s="1585"/>
      <c r="XEY92" s="1567"/>
      <c r="XEZ92" s="1568"/>
      <c r="XFA92" s="700"/>
      <c r="XFB92" s="1567"/>
      <c r="XFC92" s="1568"/>
    </row>
    <row r="93" spans="4:111 16378:16383" ht="8.25" customHeight="1" thickBot="1">
      <c r="D93" s="1591"/>
      <c r="E93" s="1592"/>
      <c r="F93" s="1593"/>
      <c r="G93" s="2031"/>
      <c r="H93" s="1096"/>
      <c r="I93" s="1096"/>
      <c r="J93" s="1096"/>
      <c r="K93" s="1096"/>
      <c r="L93" s="1096"/>
      <c r="M93" s="1096"/>
      <c r="N93" s="1096"/>
      <c r="O93" s="1096"/>
      <c r="P93" s="1096"/>
      <c r="Q93" s="2032"/>
      <c r="R93" s="2079"/>
      <c r="S93" s="1732"/>
      <c r="T93" s="1732"/>
      <c r="U93" s="1732"/>
      <c r="V93" s="1602" t="str">
        <f>IF(ISERROR(MID('保険料計算シート（非表示）'!E14,LEN('保険料計算シート（非表示）'!E14)-8,1)),"",MID('保険料計算シート（非表示）'!E14,LEN('保険料計算シート（非表示）'!E14)-8,1))</f>
        <v/>
      </c>
      <c r="W93" s="1603"/>
      <c r="X93" s="1603"/>
      <c r="Y93" s="1569" t="str">
        <f>IF(ISERROR(MID('保険料計算シート（非表示）'!E14,LEN('保険料計算シート（非表示）'!E14)-7,1)),"",MID('保険料計算シート（非表示）'!E14,LEN('保険料計算シート（非表示）'!E14)-7,1))</f>
        <v/>
      </c>
      <c r="Z93" s="1569"/>
      <c r="AA93" s="1569"/>
      <c r="AB93" s="1569" t="str">
        <f>IF(ISERROR(MID('保険料計算シート（非表示）'!E14,LEN('保険料計算シート（非表示）'!E14)-6,1)),"",MID('保険料計算シート（非表示）'!E14,LEN('保険料計算シート（非表示）'!E14)-6,1))</f>
        <v/>
      </c>
      <c r="AC93" s="1569"/>
      <c r="AD93" s="1569"/>
      <c r="AE93" s="1569" t="str">
        <f>IF(ISERROR(MID('保険料計算シート（非表示）'!E14,LEN('保険料計算シート（非表示）'!E14)-5,1)),"",MID('保険料計算シート（非表示）'!E14,LEN('保険料計算シート（非表示）'!E14)-5,1))</f>
        <v/>
      </c>
      <c r="AF93" s="1569"/>
      <c r="AG93" s="1569"/>
      <c r="AH93" s="1569" t="str">
        <f>IF(ISERROR(MID('保険料計算シート（非表示）'!E14,LEN('保険料計算シート（非表示）'!E14)-4,1)),"",MID('保険料計算シート（非表示）'!E14,LEN('保険料計算シート（非表示）'!E14)-4,1))</f>
        <v/>
      </c>
      <c r="AI93" s="1569"/>
      <c r="AJ93" s="1569"/>
      <c r="AK93" s="1569" t="str">
        <f>IF(ISERROR(MID('保険料計算シート（非表示）'!E14,LEN('保険料計算シート（非表示）'!E14)-3,1)),"",MID('保険料計算シート（非表示）'!E14,LEN('保険料計算シート（非表示）'!E14)-3,1))</f>
        <v/>
      </c>
      <c r="AL93" s="1569"/>
      <c r="AM93" s="1569"/>
      <c r="AN93" s="2025" t="str">
        <f>IF(ISERROR(MID('保険料計算シート（非表示）'!E14,LEN('保険料計算シート（非表示）'!E14)-2,1)),"",MID('保険料計算シート（非表示）'!E14,LEN('保険料計算シート（非表示）'!E14)-2,1))</f>
        <v/>
      </c>
      <c r="AO93" s="1627"/>
      <c r="AP93" s="1628"/>
      <c r="AQ93" s="1569" t="str">
        <f>IF(ISERROR(MID('保険料計算シート（非表示）'!E14,LEN('保険料計算シート（非表示）'!E14)-1,1)),"",MID('保険料計算シート（非表示）'!E14,LEN('保険料計算シート（非表示）'!E14)-1,1))</f>
        <v/>
      </c>
      <c r="AR93" s="1569"/>
      <c r="AS93" s="1569"/>
      <c r="AT93" s="1569" t="str">
        <f>IF('保険料計算シート（非表示）'!E14=0,"",IF(ISERROR(MID('保険料計算シート（非表示）'!E14,LEN('保険料計算シート（非表示）'!E14),1)),"",MID('保険料計算シート（非表示）'!E14,LEN('保険料計算シート（非表示）'!E14),1)))</f>
        <v/>
      </c>
      <c r="AU93" s="1569"/>
      <c r="AV93" s="1583"/>
      <c r="AW93" s="1580"/>
      <c r="AX93" s="1581"/>
      <c r="BA93" s="18"/>
      <c r="BB93" s="1987"/>
      <c r="BC93" s="1976"/>
      <c r="BD93" s="130"/>
      <c r="BE93" s="130"/>
      <c r="BF93" s="130"/>
      <c r="BG93" s="130"/>
      <c r="BH93" s="1976"/>
      <c r="BI93" s="1976"/>
      <c r="BJ93" s="1976"/>
      <c r="BK93" s="1976"/>
      <c r="BL93" s="1976"/>
      <c r="BM93" s="1977"/>
      <c r="BN93" s="1732"/>
      <c r="BO93" s="1732"/>
      <c r="BP93" s="1732"/>
      <c r="BQ93" s="1732"/>
      <c r="BR93" s="1602" t="str">
        <f>IF(ISERROR(MID('保険料計算シート（非表示）'!G14,LEN('保険料計算シート（非表示）'!G14)-10,1)),"",MID('保険料計算シート（非表示）'!G14,LEN('保険料計算シート（非表示）'!G14)-10,1))</f>
        <v/>
      </c>
      <c r="BS93" s="1603"/>
      <c r="BT93" s="1603"/>
      <c r="BU93" s="1569" t="str">
        <f>IF(ISERROR(MID('保険料計算シート（非表示）'!G14,LEN('保険料計算シート（非表示）'!G14)-9,1)),"",MID('保険料計算シート（非表示）'!G14,LEN('保険料計算シート（非表示）'!G14)-9,1))</f>
        <v/>
      </c>
      <c r="BV93" s="1569"/>
      <c r="BW93" s="1569"/>
      <c r="BX93" s="1613" t="str">
        <f>IF(ISERROR(MID('保険料計算シート（非表示）'!G14,LEN('保険料計算シート（非表示）'!G14)-8,1)),"",MID('保険料計算シート（非表示）'!G14,LEN('保険料計算シート（非表示）'!G14)-8,1))</f>
        <v/>
      </c>
      <c r="BY93" s="1569"/>
      <c r="BZ93" s="1569"/>
      <c r="CA93" s="1569" t="str">
        <f>IF(ISERROR(MID('保険料計算シート（非表示）'!G14,LEN('保険料計算シート（非表示）'!G14)-7,1)),"",MID('保険料計算シート（非表示）'!G14,LEN('保険料計算シート（非表示）'!G14)-7,1))</f>
        <v/>
      </c>
      <c r="CB93" s="1569"/>
      <c r="CC93" s="1569"/>
      <c r="CD93" s="1569" t="str">
        <f>IF(ISERROR(MID('保険料計算シート（非表示）'!G14,LEN('保険料計算シート（非表示）'!G14)-6,1)),"",MID('保険料計算シート（非表示）'!G14,LEN('保険料計算シート（非表示）'!G14)-6,1))</f>
        <v/>
      </c>
      <c r="CE93" s="1569"/>
      <c r="CF93" s="1569"/>
      <c r="CG93" s="1569" t="str">
        <f>IF(ISERROR(MID('保険料計算シート（非表示）'!G14,LEN('保険料計算シート（非表示）'!G14)-5,1)),"",MID('保険料計算シート（非表示）'!G14,LEN('保険料計算シート（非表示）'!G14)-5,1))</f>
        <v/>
      </c>
      <c r="CH93" s="1569"/>
      <c r="CI93" s="1569"/>
      <c r="CJ93" s="1569" t="str">
        <f>IF(ISERROR(MID('保険料計算シート（非表示）'!G14,LEN('保険料計算シート（非表示）'!G14)-4,1)),"",MID('保険料計算シート（非表示）'!G14,LEN('保険料計算シート（非表示）'!G14)-4,1))</f>
        <v/>
      </c>
      <c r="CK93" s="1569"/>
      <c r="CL93" s="1569"/>
      <c r="CM93" s="1569" t="str">
        <f>IF(ISERROR(MID('保険料計算シート（非表示）'!G14,LEN('保険料計算シート（非表示）'!G14)-3,1)),"",MID('保険料計算シート（非表示）'!G14,LEN('保険料計算シート（非表示）'!G14)-3,1))</f>
        <v/>
      </c>
      <c r="CN93" s="1569"/>
      <c r="CO93" s="1569"/>
      <c r="CP93" s="1569" t="str">
        <f>IF(ISERROR(MID('保険料計算シート（非表示）'!G14,LEN('保険料計算シート（非表示）'!G14)-2,1)),"",MID('保険料計算シート（非表示）'!G14,LEN('保険料計算シート（非表示）'!G14)-2,1))</f>
        <v/>
      </c>
      <c r="CQ93" s="1569"/>
      <c r="CR93" s="1569"/>
      <c r="CS93" s="1569" t="str">
        <f>IF(ISERROR(MID('保険料計算シート（非表示）'!G14,LEN('保険料計算シート（非表示）'!G14)-1,1)),"",MID('保険料計算シート（非表示）'!G14,LEN('保険料計算シート（非表示）'!G14)-1,1))</f>
        <v/>
      </c>
      <c r="CT93" s="1569"/>
      <c r="CU93" s="1569"/>
      <c r="CV93" s="1569" t="str">
        <f>IF('保険料計算シート（非表示）'!G14=0,"",IF(ISERROR(MID('保険料計算シート（非表示）'!G14,LEN('保険料計算シート（非表示）'!G14),1)),"",MID('保険料計算シート（非表示）'!G14,LEN('保険料計算シート（非表示）'!G14),1)))</f>
        <v/>
      </c>
      <c r="CW93" s="1569"/>
      <c r="CX93" s="1583"/>
      <c r="CY93" s="1580"/>
      <c r="CZ93" s="1581"/>
      <c r="DC93" s="18"/>
      <c r="DF93" s="1702"/>
      <c r="DG93" s="1702"/>
      <c r="XEX93" s="1586"/>
      <c r="XEY93" s="1567"/>
      <c r="XEZ93" s="1568"/>
      <c r="XFA93" s="1565"/>
      <c r="XFB93" s="1567"/>
      <c r="XFC93" s="1568"/>
    </row>
    <row r="94" spans="4:111 16378:16383" ht="8.25" customHeight="1">
      <c r="D94" s="1591"/>
      <c r="E94" s="1592"/>
      <c r="F94" s="1593"/>
      <c r="G94" s="2031"/>
      <c r="H94" s="1096"/>
      <c r="I94" s="1096"/>
      <c r="J94" s="1096"/>
      <c r="K94" s="1096"/>
      <c r="L94" s="1096"/>
      <c r="M94" s="1096"/>
      <c r="N94" s="1096"/>
      <c r="O94" s="1096"/>
      <c r="P94" s="1096"/>
      <c r="Q94" s="2032"/>
      <c r="R94" s="2079"/>
      <c r="S94" s="1732"/>
      <c r="T94" s="1732"/>
      <c r="U94" s="1732"/>
      <c r="V94" s="1602"/>
      <c r="W94" s="1603"/>
      <c r="X94" s="1603"/>
      <c r="Y94" s="1569"/>
      <c r="Z94" s="1569"/>
      <c r="AA94" s="1569"/>
      <c r="AB94" s="1569"/>
      <c r="AC94" s="1569"/>
      <c r="AD94" s="1569"/>
      <c r="AE94" s="1569"/>
      <c r="AF94" s="1569"/>
      <c r="AG94" s="1569"/>
      <c r="AH94" s="1569"/>
      <c r="AI94" s="1569"/>
      <c r="AJ94" s="1569"/>
      <c r="AK94" s="1569"/>
      <c r="AL94" s="1569"/>
      <c r="AM94" s="1569"/>
      <c r="AN94" s="1629"/>
      <c r="AO94" s="1630"/>
      <c r="AP94" s="1631"/>
      <c r="AQ94" s="1569"/>
      <c r="AR94" s="1569"/>
      <c r="AS94" s="1569"/>
      <c r="AT94" s="1569"/>
      <c r="AU94" s="1569"/>
      <c r="AV94" s="1583"/>
      <c r="AW94" s="1582"/>
      <c r="AX94" s="1581"/>
      <c r="BB94" s="1964"/>
      <c r="BC94" s="1965"/>
      <c r="BD94" s="1965"/>
      <c r="BE94" s="1965"/>
      <c r="BF94" s="1965"/>
      <c r="BG94" s="1965"/>
      <c r="BH94" s="1965"/>
      <c r="BI94" s="1965"/>
      <c r="BJ94" s="1965"/>
      <c r="BK94" s="1965"/>
      <c r="BL94" s="1965"/>
      <c r="BM94" s="1966"/>
      <c r="BN94" s="1732"/>
      <c r="BO94" s="1732"/>
      <c r="BP94" s="1732"/>
      <c r="BQ94" s="1732"/>
      <c r="BR94" s="1602"/>
      <c r="BS94" s="1603"/>
      <c r="BT94" s="1603"/>
      <c r="BU94" s="1569"/>
      <c r="BV94" s="1569"/>
      <c r="BW94" s="1569"/>
      <c r="BX94" s="1613"/>
      <c r="BY94" s="1569"/>
      <c r="BZ94" s="1569"/>
      <c r="CA94" s="1569"/>
      <c r="CB94" s="1569"/>
      <c r="CC94" s="1569"/>
      <c r="CD94" s="1569"/>
      <c r="CE94" s="1569"/>
      <c r="CF94" s="1569"/>
      <c r="CG94" s="1569"/>
      <c r="CH94" s="1569"/>
      <c r="CI94" s="1569"/>
      <c r="CJ94" s="1569"/>
      <c r="CK94" s="1569"/>
      <c r="CL94" s="1569"/>
      <c r="CM94" s="1569"/>
      <c r="CN94" s="1569"/>
      <c r="CO94" s="1569"/>
      <c r="CP94" s="1569"/>
      <c r="CQ94" s="1569"/>
      <c r="CR94" s="1569"/>
      <c r="CS94" s="1569"/>
      <c r="CT94" s="1569"/>
      <c r="CU94" s="1569"/>
      <c r="CV94" s="1569"/>
      <c r="CW94" s="1569"/>
      <c r="CX94" s="1583"/>
      <c r="CY94" s="1582"/>
      <c r="CZ94" s="1581"/>
      <c r="DC94" s="18"/>
      <c r="DF94" s="1702"/>
      <c r="DG94" s="1702"/>
      <c r="XEX94" s="1586"/>
      <c r="XEY94" s="1567"/>
      <c r="XEZ94" s="1568"/>
      <c r="XFA94" s="1565"/>
      <c r="XFB94" s="1567"/>
      <c r="XFC94" s="1568"/>
    </row>
    <row r="95" spans="4:111 16378:16383" ht="8.25" customHeight="1">
      <c r="D95" s="1591"/>
      <c r="E95" s="1592"/>
      <c r="F95" s="1593"/>
      <c r="G95" s="2031"/>
      <c r="H95" s="1096"/>
      <c r="I95" s="1096"/>
      <c r="J95" s="1096"/>
      <c r="K95" s="1096"/>
      <c r="L95" s="1096"/>
      <c r="M95" s="1096"/>
      <c r="N95" s="1096"/>
      <c r="O95" s="1096"/>
      <c r="P95" s="1096"/>
      <c r="Q95" s="2032"/>
      <c r="R95" s="2079"/>
      <c r="S95" s="1732"/>
      <c r="T95" s="1732"/>
      <c r="U95" s="1732"/>
      <c r="V95" s="1602"/>
      <c r="W95" s="1603"/>
      <c r="X95" s="1603"/>
      <c r="Y95" s="1569"/>
      <c r="Z95" s="1569"/>
      <c r="AA95" s="1569"/>
      <c r="AB95" s="1569"/>
      <c r="AC95" s="1569"/>
      <c r="AD95" s="1569"/>
      <c r="AE95" s="1569"/>
      <c r="AF95" s="1569"/>
      <c r="AG95" s="1569"/>
      <c r="AH95" s="1569"/>
      <c r="AI95" s="1569"/>
      <c r="AJ95" s="1569"/>
      <c r="AK95" s="1569"/>
      <c r="AL95" s="1569"/>
      <c r="AM95" s="1569"/>
      <c r="AN95" s="1599"/>
      <c r="AO95" s="1632"/>
      <c r="AP95" s="1633"/>
      <c r="AQ95" s="1569"/>
      <c r="AR95" s="1569"/>
      <c r="AS95" s="1569"/>
      <c r="AT95" s="1569"/>
      <c r="AU95" s="1569"/>
      <c r="AV95" s="1583"/>
      <c r="AW95" s="1582"/>
      <c r="AX95" s="1581"/>
      <c r="AY95" s="1715" t="s">
        <v>22</v>
      </c>
      <c r="AZ95" s="1715"/>
      <c r="BA95" s="1715"/>
      <c r="BB95" s="1967"/>
      <c r="BC95" s="1968"/>
      <c r="BD95" s="1968"/>
      <c r="BE95" s="1968"/>
      <c r="BF95" s="1968"/>
      <c r="BG95" s="1968"/>
      <c r="BH95" s="1968"/>
      <c r="BI95" s="1968"/>
      <c r="BJ95" s="1968"/>
      <c r="BK95" s="1968"/>
      <c r="BL95" s="1968"/>
      <c r="BM95" s="1969"/>
      <c r="BN95" s="1732"/>
      <c r="BO95" s="1732"/>
      <c r="BP95" s="1732"/>
      <c r="BQ95" s="1732"/>
      <c r="BR95" s="1602"/>
      <c r="BS95" s="1603"/>
      <c r="BT95" s="1603"/>
      <c r="BU95" s="1569"/>
      <c r="BV95" s="1569"/>
      <c r="BW95" s="1569"/>
      <c r="BX95" s="1613"/>
      <c r="BY95" s="1569"/>
      <c r="BZ95" s="1569"/>
      <c r="CA95" s="1569"/>
      <c r="CB95" s="1569"/>
      <c r="CC95" s="1569"/>
      <c r="CD95" s="1569"/>
      <c r="CE95" s="1569"/>
      <c r="CF95" s="1569"/>
      <c r="CG95" s="1569"/>
      <c r="CH95" s="1569"/>
      <c r="CI95" s="1569"/>
      <c r="CJ95" s="1569"/>
      <c r="CK95" s="1569"/>
      <c r="CL95" s="1569"/>
      <c r="CM95" s="1569"/>
      <c r="CN95" s="1569"/>
      <c r="CO95" s="1569"/>
      <c r="CP95" s="1569"/>
      <c r="CQ95" s="1569"/>
      <c r="CR95" s="1569"/>
      <c r="CS95" s="1569"/>
      <c r="CT95" s="1569"/>
      <c r="CU95" s="1569"/>
      <c r="CV95" s="1569"/>
      <c r="CW95" s="1569"/>
      <c r="CX95" s="1583"/>
      <c r="CY95" s="1582"/>
      <c r="CZ95" s="1581"/>
      <c r="DA95" s="1581" t="s">
        <v>26</v>
      </c>
      <c r="DB95" s="1581"/>
      <c r="DC95" s="18"/>
      <c r="DF95" s="1702"/>
      <c r="DG95" s="1702"/>
      <c r="XEX95" s="1586"/>
      <c r="XEY95" s="1567"/>
      <c r="XEZ95" s="1568"/>
      <c r="XFA95" s="1565"/>
      <c r="XFB95" s="1567"/>
      <c r="XFC95" s="1568"/>
    </row>
    <row r="96" spans="4:111 16378:16383" ht="8.25" customHeight="1" thickBot="1">
      <c r="D96" s="1591"/>
      <c r="E96" s="1592"/>
      <c r="F96" s="1593"/>
      <c r="G96" s="2033"/>
      <c r="H96" s="2034"/>
      <c r="I96" s="2034"/>
      <c r="J96" s="2034"/>
      <c r="K96" s="2034"/>
      <c r="L96" s="2034"/>
      <c r="M96" s="2034"/>
      <c r="N96" s="2034"/>
      <c r="O96" s="2034"/>
      <c r="P96" s="2034"/>
      <c r="Q96" s="2035"/>
      <c r="R96" s="2080"/>
      <c r="S96" s="1733"/>
      <c r="T96" s="1733"/>
      <c r="U96" s="1733"/>
      <c r="V96" s="12"/>
      <c r="W96" s="12"/>
      <c r="X96" s="12"/>
      <c r="Y96" s="12"/>
      <c r="Z96" s="12"/>
      <c r="AA96" s="12"/>
      <c r="AB96" s="12"/>
      <c r="AC96" s="12"/>
      <c r="AD96" s="1579" t="s">
        <v>113</v>
      </c>
      <c r="AE96" s="1579"/>
      <c r="AF96" s="12"/>
      <c r="AG96" s="12"/>
      <c r="AH96" s="12"/>
      <c r="AI96" s="12"/>
      <c r="AJ96" s="12"/>
      <c r="AK96" s="12"/>
      <c r="AL96" s="12"/>
      <c r="AM96" s="1579" t="s">
        <v>113</v>
      </c>
      <c r="AN96" s="1579"/>
      <c r="AO96" s="12"/>
      <c r="AP96" s="12"/>
      <c r="AQ96" s="12"/>
      <c r="AR96" s="12"/>
      <c r="AS96" s="12"/>
      <c r="AT96" s="12"/>
      <c r="AU96" s="12"/>
      <c r="AV96" s="12"/>
      <c r="AW96" s="12"/>
      <c r="AX96" s="12"/>
      <c r="AY96" s="1973"/>
      <c r="AZ96" s="1973"/>
      <c r="BA96" s="1973"/>
      <c r="BB96" s="1970"/>
      <c r="BC96" s="1971"/>
      <c r="BD96" s="1971"/>
      <c r="BE96" s="1971"/>
      <c r="BF96" s="1971"/>
      <c r="BG96" s="1971"/>
      <c r="BH96" s="1971"/>
      <c r="BI96" s="1971"/>
      <c r="BJ96" s="1971"/>
      <c r="BK96" s="1971"/>
      <c r="BL96" s="1971"/>
      <c r="BM96" s="1972"/>
      <c r="BN96" s="1733"/>
      <c r="BO96" s="1733"/>
      <c r="BP96" s="1733"/>
      <c r="BQ96" s="1733"/>
      <c r="BR96" s="41"/>
      <c r="BS96" s="41"/>
      <c r="BT96" s="41"/>
      <c r="BU96" s="41"/>
      <c r="BV96" s="41"/>
      <c r="BW96" s="1579" t="s">
        <v>113</v>
      </c>
      <c r="BX96" s="1579"/>
      <c r="BY96" s="12"/>
      <c r="BZ96" s="12"/>
      <c r="CA96" s="12"/>
      <c r="CB96" s="12"/>
      <c r="CC96" s="12"/>
      <c r="CD96" s="12"/>
      <c r="CE96" s="12"/>
      <c r="CF96" s="1579" t="s">
        <v>113</v>
      </c>
      <c r="CG96" s="1579"/>
      <c r="CH96" s="12"/>
      <c r="CI96" s="12"/>
      <c r="CJ96" s="12"/>
      <c r="CK96" s="12"/>
      <c r="CL96" s="12"/>
      <c r="CM96" s="12"/>
      <c r="CN96" s="12"/>
      <c r="CO96" s="1579" t="s">
        <v>113</v>
      </c>
      <c r="CP96" s="1579"/>
      <c r="CQ96" s="12"/>
      <c r="CR96" s="12"/>
      <c r="CS96" s="12"/>
      <c r="CT96" s="12"/>
      <c r="CU96" s="12"/>
      <c r="CV96" s="12"/>
      <c r="CW96" s="12"/>
      <c r="CX96" s="12"/>
      <c r="CY96" s="12"/>
      <c r="CZ96" s="12"/>
      <c r="DA96" s="1584"/>
      <c r="DB96" s="1584"/>
      <c r="DC96" s="20"/>
      <c r="DF96" s="1702"/>
      <c r="DG96" s="1702"/>
      <c r="XEX96" s="1586"/>
      <c r="XEY96" s="1567"/>
      <c r="XEZ96" s="1568"/>
      <c r="XFA96" s="1565"/>
      <c r="XFB96" s="1567"/>
      <c r="XFC96" s="1568"/>
    </row>
    <row r="97" spans="4:116 16378:16383" ht="8.25" customHeight="1">
      <c r="D97" s="1591"/>
      <c r="E97" s="1592"/>
      <c r="F97" s="1593"/>
      <c r="G97" s="2307" t="s">
        <v>704</v>
      </c>
      <c r="H97" s="2308"/>
      <c r="I97" s="2308"/>
      <c r="J97" s="2308"/>
      <c r="K97" s="2308"/>
      <c r="L97" s="2308"/>
      <c r="M97" s="2308"/>
      <c r="N97" s="2308"/>
      <c r="O97" s="2308"/>
      <c r="P97" s="2308"/>
      <c r="Q97" s="2309"/>
      <c r="R97" s="1735" t="s">
        <v>118</v>
      </c>
      <c r="S97" s="1736"/>
      <c r="T97" s="1736"/>
      <c r="U97" s="1736"/>
      <c r="V97" s="14"/>
      <c r="W97" s="14" t="s">
        <v>31</v>
      </c>
      <c r="X97" s="14"/>
      <c r="Y97" s="14"/>
      <c r="Z97" s="14" t="s">
        <v>32</v>
      </c>
      <c r="AA97" s="14"/>
      <c r="AB97" s="14"/>
      <c r="AC97" s="14" t="s">
        <v>33</v>
      </c>
      <c r="AD97" s="14"/>
      <c r="AE97" s="14"/>
      <c r="AF97" s="14" t="s">
        <v>34</v>
      </c>
      <c r="AG97" s="14"/>
      <c r="AH97" s="14"/>
      <c r="AI97" s="14" t="s">
        <v>31</v>
      </c>
      <c r="AJ97" s="14"/>
      <c r="AK97" s="14"/>
      <c r="AL97" s="14" t="s">
        <v>32</v>
      </c>
      <c r="AM97" s="14"/>
      <c r="AN97" s="14"/>
      <c r="AO97" s="14" t="s">
        <v>33</v>
      </c>
      <c r="AP97" s="14"/>
      <c r="AQ97" s="14"/>
      <c r="AR97" s="14" t="s">
        <v>35</v>
      </c>
      <c r="AS97" s="14"/>
      <c r="AT97" s="14"/>
      <c r="AU97" s="14" t="s">
        <v>31</v>
      </c>
      <c r="AV97" s="14"/>
      <c r="AW97" s="13"/>
      <c r="AX97" s="13"/>
      <c r="AY97" s="13"/>
      <c r="AZ97" s="13"/>
      <c r="BA97" s="15"/>
      <c r="BB97" s="1986" t="s">
        <v>117</v>
      </c>
      <c r="BC97" s="1974"/>
      <c r="BD97" s="130"/>
      <c r="BE97" s="130"/>
      <c r="BF97" s="130"/>
      <c r="BG97" s="130"/>
      <c r="BH97" s="1974" t="s">
        <v>41</v>
      </c>
      <c r="BI97" s="1974"/>
      <c r="BJ97" s="1974"/>
      <c r="BK97" s="1974"/>
      <c r="BL97" s="1974"/>
      <c r="BM97" s="1975"/>
      <c r="BN97" s="1735" t="s">
        <v>118</v>
      </c>
      <c r="BO97" s="1736"/>
      <c r="BP97" s="1736"/>
      <c r="BQ97" s="1736"/>
      <c r="BR97" s="21"/>
      <c r="BS97" s="21" t="s">
        <v>32</v>
      </c>
      <c r="BT97" s="21"/>
      <c r="BU97" s="21"/>
      <c r="BV97" s="21" t="s">
        <v>33</v>
      </c>
      <c r="BW97" s="21"/>
      <c r="BX97" s="21"/>
      <c r="BY97" s="21" t="s">
        <v>34</v>
      </c>
      <c r="BZ97" s="21"/>
      <c r="CA97" s="21"/>
      <c r="CB97" s="21" t="s">
        <v>31</v>
      </c>
      <c r="CC97" s="21"/>
      <c r="CD97" s="21"/>
      <c r="CE97" s="21" t="s">
        <v>32</v>
      </c>
      <c r="CF97" s="21"/>
      <c r="CG97" s="21"/>
      <c r="CH97" s="21" t="s">
        <v>33</v>
      </c>
      <c r="CI97" s="21"/>
      <c r="CJ97" s="21"/>
      <c r="CK97" s="21" t="s">
        <v>35</v>
      </c>
      <c r="CL97" s="21"/>
      <c r="CM97" s="21"/>
      <c r="CN97" s="21" t="s">
        <v>31</v>
      </c>
      <c r="CO97" s="21"/>
      <c r="CP97" s="21"/>
      <c r="CQ97" s="21" t="s">
        <v>32</v>
      </c>
      <c r="CR97" s="21"/>
      <c r="CS97" s="21"/>
      <c r="CT97" s="21" t="s">
        <v>33</v>
      </c>
      <c r="CU97" s="21"/>
      <c r="CV97" s="21"/>
      <c r="CW97" s="21" t="s">
        <v>26</v>
      </c>
      <c r="CX97" s="21"/>
      <c r="CY97" s="13"/>
      <c r="CZ97" s="13"/>
      <c r="DA97" s="13"/>
      <c r="DB97" s="13"/>
      <c r="DC97" s="15"/>
      <c r="DF97" s="1702"/>
      <c r="DG97" s="1702"/>
      <c r="XEX97" s="1566"/>
      <c r="XEY97" s="1567"/>
      <c r="XEZ97" s="1568"/>
      <c r="XFA97" s="700"/>
      <c r="XFB97" s="1567"/>
      <c r="XFC97" s="1568"/>
    </row>
    <row r="98" spans="4:116 16378:16383" ht="8.25" customHeight="1" thickBot="1">
      <c r="D98" s="1591"/>
      <c r="E98" s="1592"/>
      <c r="F98" s="1593"/>
      <c r="G98" s="2310"/>
      <c r="H98" s="1096"/>
      <c r="I98" s="1096"/>
      <c r="J98" s="1096"/>
      <c r="K98" s="1096"/>
      <c r="L98" s="1096"/>
      <c r="M98" s="1096"/>
      <c r="N98" s="1096"/>
      <c r="O98" s="1096"/>
      <c r="P98" s="1096"/>
      <c r="Q98" s="2311"/>
      <c r="R98" s="1737"/>
      <c r="S98" s="1738"/>
      <c r="T98" s="1738"/>
      <c r="U98" s="1738"/>
      <c r="V98" s="1602" t="str">
        <f>IF(ISERROR(MID('保険料計算シート（非表示）'!E17,LEN('保険料計算シート（非表示）'!E17)-8,1)),"",MID('保険料計算シート（非表示）'!E17,LEN('保険料計算シート（非表示）'!E17)-8,1))</f>
        <v/>
      </c>
      <c r="W98" s="1603"/>
      <c r="X98" s="1603"/>
      <c r="Y98" s="1603" t="str">
        <f>IF(ISERROR(MID('保険料計算シート（非表示）'!E17,LEN('保険料計算シート（非表示）'!E17)-7,1)),"",MID('保険料計算シート（非表示）'!E17,LEN('保険料計算シート（非表示）'!E17)-7,1))</f>
        <v/>
      </c>
      <c r="Z98" s="1569"/>
      <c r="AA98" s="1569"/>
      <c r="AB98" s="1569" t="str">
        <f>IF(ISERROR(MID('保険料計算シート（非表示）'!E17,LEN('保険料計算シート（非表示）'!E17)-6,1)),"",MID('保険料計算シート（非表示）'!E17,LEN('保険料計算シート（非表示）'!E17)-6,1))</f>
        <v/>
      </c>
      <c r="AC98" s="1569"/>
      <c r="AD98" s="1569"/>
      <c r="AE98" s="1569" t="str">
        <f>IF(ISERROR(MID('保険料計算シート（非表示）'!E17,LEN('保険料計算シート（非表示）'!E17)-5,1)),"",MID('保険料計算シート（非表示）'!E17,LEN('保険料計算シート（非表示）'!E17)-5,1))</f>
        <v/>
      </c>
      <c r="AF98" s="1569"/>
      <c r="AG98" s="1569"/>
      <c r="AH98" s="1569" t="str">
        <f>IF(ISERROR(MID('保険料計算シート（非表示）'!E17,LEN('保険料計算シート（非表示）'!E17)-4,1)),"",MID('保険料計算シート（非表示）'!E17,LEN('保険料計算シート（非表示）'!E17)-4,1))</f>
        <v/>
      </c>
      <c r="AI98" s="1569"/>
      <c r="AJ98" s="1569"/>
      <c r="AK98" s="1569" t="str">
        <f>IF(ISERROR(MID('保険料計算シート（非表示）'!E17,LEN('保険料計算シート（非表示）'!E17)-3,1)),"",MID('保険料計算シート（非表示）'!E17,LEN('保険料計算シート（非表示）'!E17)-3,1))</f>
        <v/>
      </c>
      <c r="AL98" s="1569"/>
      <c r="AM98" s="1569"/>
      <c r="AN98" s="1569" t="str">
        <f>IF(ISERROR(MID('保険料計算シート（非表示）'!E17,LEN('保険料計算シート（非表示）'!E17)-2,1)),"",MID('保険料計算シート（非表示）'!E17,LEN('保険料計算シート（非表示）'!E17)-2,1))</f>
        <v/>
      </c>
      <c r="AO98" s="1569"/>
      <c r="AP98" s="1569"/>
      <c r="AQ98" s="1569" t="str">
        <f>IF(ISERROR(MID('保険料計算シート（非表示）'!E17,LEN('保険料計算シート（非表示）'!E17)-1,1)),"",MID('保険料計算シート（非表示）'!E17,LEN('保険料計算シート（非表示）'!E17)-1,1))</f>
        <v/>
      </c>
      <c r="AR98" s="1569"/>
      <c r="AS98" s="1569"/>
      <c r="AT98" s="1569" t="str">
        <f>IF('保険料計算シート（非表示）'!E17=0,"",IF(ISERROR(MID('保険料計算シート（非表示）'!E17,LEN('保険料計算シート（非表示）'!E17),1)),"",MID('保険料計算シート（非表示）'!E17,LEN('保険料計算シート（非表示）'!E17),1)))</f>
        <v/>
      </c>
      <c r="AU98" s="1569"/>
      <c r="AV98" s="1583"/>
      <c r="AW98" s="1580"/>
      <c r="AX98" s="1581"/>
      <c r="BA98" s="18"/>
      <c r="BB98" s="1987"/>
      <c r="BC98" s="1976"/>
      <c r="BD98" s="130"/>
      <c r="BE98" s="130"/>
      <c r="BF98" s="130"/>
      <c r="BG98" s="130"/>
      <c r="BH98" s="1976"/>
      <c r="BI98" s="1976"/>
      <c r="BJ98" s="1976"/>
      <c r="BK98" s="1976"/>
      <c r="BL98" s="1976"/>
      <c r="BM98" s="1977"/>
      <c r="BN98" s="1737"/>
      <c r="BO98" s="1738"/>
      <c r="BP98" s="1738"/>
      <c r="BQ98" s="1738"/>
      <c r="BR98" s="1602" t="str">
        <f>IF(ISERROR(MID('保険料計算シート（非表示）'!G17,LEN('保険料計算シート（非表示）'!G17)-10,1)),"",MID('保険料計算シート（非表示）'!G17,LEN('保険料計算シート（非表示）'!G17)-10,1))</f>
        <v/>
      </c>
      <c r="BS98" s="1603"/>
      <c r="BT98" s="1603"/>
      <c r="BU98" s="1569" t="str">
        <f>IF(ISERROR(MID('保険料計算シート（非表示）'!G17,LEN('保険料計算シート（非表示）'!G17)-9,1)),"",MID('保険料計算シート（非表示）'!G17,LEN('保険料計算シート（非表示）'!G17)-9,1))</f>
        <v/>
      </c>
      <c r="BV98" s="1569"/>
      <c r="BW98" s="1569"/>
      <c r="BX98" s="1613" t="str">
        <f>IF(ISERROR(MID('保険料計算シート（非表示）'!G17,LEN('保険料計算シート（非表示）'!G17)-8,1)),"",MID('保険料計算シート（非表示）'!G17,LEN('保険料計算シート（非表示）'!G17)-8,1))</f>
        <v/>
      </c>
      <c r="BY98" s="1569"/>
      <c r="BZ98" s="1569"/>
      <c r="CA98" s="1569" t="str">
        <f>IF(ISERROR(MID('保険料計算シート（非表示）'!G17,LEN('保険料計算シート（非表示）'!G17)-7,1)),"",MID('保険料計算シート（非表示）'!G17,LEN('保険料計算シート（非表示）'!G17)-7,1))</f>
        <v/>
      </c>
      <c r="CB98" s="1569"/>
      <c r="CC98" s="1569"/>
      <c r="CD98" s="1569" t="str">
        <f>IF(ISERROR(MID('保険料計算シート（非表示）'!G17,LEN('保険料計算シート（非表示）'!G17)-6,1)),"",MID('保険料計算シート（非表示）'!G17,LEN('保険料計算シート（非表示）'!G17)-6,1))</f>
        <v/>
      </c>
      <c r="CE98" s="1569"/>
      <c r="CF98" s="1569"/>
      <c r="CG98" s="1569" t="str">
        <f>IF(ISERROR(MID('保険料計算シート（非表示）'!G17,LEN('保険料計算シート（非表示）'!G17)-5,1)),"",MID('保険料計算シート（非表示）'!G17,LEN('保険料計算シート（非表示）'!G17)-5,1))</f>
        <v/>
      </c>
      <c r="CH98" s="1569"/>
      <c r="CI98" s="1569"/>
      <c r="CJ98" s="1569" t="str">
        <f>IF(ISERROR(MID('保険料計算シート（非表示）'!G17,LEN('保険料計算シート（非表示）'!G17)-4,1)),"",MID('保険料計算シート（非表示）'!G17,LEN('保険料計算シート（非表示）'!G17)-4,1))</f>
        <v/>
      </c>
      <c r="CK98" s="1569"/>
      <c r="CL98" s="1569"/>
      <c r="CM98" s="1569" t="str">
        <f>IF(ISERROR(MID('保険料計算シート（非表示）'!G17,LEN('保険料計算シート（非表示）'!G17)-3,1)),"",MID('保険料計算シート（非表示）'!G17,LEN('保険料計算シート（非表示）'!G17)-3,1))</f>
        <v/>
      </c>
      <c r="CN98" s="1569"/>
      <c r="CO98" s="1569"/>
      <c r="CP98" s="1569" t="str">
        <f>IF(ISERROR(MID('保険料計算シート（非表示）'!G17,LEN('保険料計算シート（非表示）'!G17)-2,1)),"",MID('保険料計算シート（非表示）'!G17,LEN('保険料計算シート（非表示）'!G17)-2,1))</f>
        <v/>
      </c>
      <c r="CQ98" s="1569"/>
      <c r="CR98" s="1569"/>
      <c r="CS98" s="1569" t="str">
        <f>IF(ISERROR(MID('保険料計算シート（非表示）'!G17,LEN('保険料計算シート（非表示）'!G17)-1,1)),"",MID('保険料計算シート（非表示）'!G17,LEN('保険料計算シート（非表示）'!G17)-1,1))</f>
        <v/>
      </c>
      <c r="CT98" s="1569"/>
      <c r="CU98" s="1569"/>
      <c r="CV98" s="1569" t="str">
        <f>IF('保険料計算シート（非表示）'!G17=0,"",IF(ISERROR(MID('保険料計算シート（非表示）'!G17,LEN('保険料計算シート（非表示）'!G17),1)),"",MID('保険料計算シート（非表示）'!G17,LEN('保険料計算シート（非表示）'!G17),1)))</f>
        <v/>
      </c>
      <c r="CW98" s="1569"/>
      <c r="CX98" s="1583"/>
      <c r="CY98" s="1580"/>
      <c r="CZ98" s="1581"/>
      <c r="DC98" s="18"/>
      <c r="DF98" s="1702"/>
      <c r="DG98" s="1702"/>
      <c r="XEX98" s="1566"/>
      <c r="XEY98" s="1567"/>
      <c r="XEZ98" s="1568"/>
      <c r="XFA98" s="1587"/>
      <c r="XFB98" s="1567"/>
      <c r="XFC98" s="1568"/>
    </row>
    <row r="99" spans="4:116 16378:16383" ht="8.25" customHeight="1">
      <c r="D99" s="1591"/>
      <c r="E99" s="1592"/>
      <c r="F99" s="1593"/>
      <c r="G99" s="2310"/>
      <c r="H99" s="1096"/>
      <c r="I99" s="1096"/>
      <c r="J99" s="1096"/>
      <c r="K99" s="1096"/>
      <c r="L99" s="1096"/>
      <c r="M99" s="1096"/>
      <c r="N99" s="1096"/>
      <c r="O99" s="1096"/>
      <c r="P99" s="1096"/>
      <c r="Q99" s="2311"/>
      <c r="R99" s="1738"/>
      <c r="S99" s="1738"/>
      <c r="T99" s="1738"/>
      <c r="U99" s="1738"/>
      <c r="V99" s="1602"/>
      <c r="W99" s="1603"/>
      <c r="X99" s="1603"/>
      <c r="Y99" s="1569"/>
      <c r="Z99" s="1569"/>
      <c r="AA99" s="1569"/>
      <c r="AB99" s="1569"/>
      <c r="AC99" s="1569"/>
      <c r="AD99" s="1569"/>
      <c r="AE99" s="1569"/>
      <c r="AF99" s="1569"/>
      <c r="AG99" s="1569"/>
      <c r="AH99" s="1569"/>
      <c r="AI99" s="1569"/>
      <c r="AJ99" s="1569"/>
      <c r="AK99" s="1569"/>
      <c r="AL99" s="1569"/>
      <c r="AM99" s="1569"/>
      <c r="AN99" s="1569"/>
      <c r="AO99" s="1569"/>
      <c r="AP99" s="1569"/>
      <c r="AQ99" s="1569"/>
      <c r="AR99" s="1569"/>
      <c r="AS99" s="1569"/>
      <c r="AT99" s="1569"/>
      <c r="AU99" s="1569"/>
      <c r="AV99" s="1583"/>
      <c r="AW99" s="1582"/>
      <c r="AX99" s="1581"/>
      <c r="BB99" s="1604"/>
      <c r="BC99" s="1605"/>
      <c r="BD99" s="1605"/>
      <c r="BE99" s="1605"/>
      <c r="BF99" s="1605"/>
      <c r="BG99" s="1605"/>
      <c r="BH99" s="1605"/>
      <c r="BI99" s="1605"/>
      <c r="BJ99" s="1605"/>
      <c r="BK99" s="1605"/>
      <c r="BL99" s="1605"/>
      <c r="BM99" s="1606"/>
      <c r="BN99" s="1738"/>
      <c r="BO99" s="1738"/>
      <c r="BP99" s="1738"/>
      <c r="BQ99" s="1738"/>
      <c r="BR99" s="1602"/>
      <c r="BS99" s="1603"/>
      <c r="BT99" s="1603"/>
      <c r="BU99" s="1569"/>
      <c r="BV99" s="1569"/>
      <c r="BW99" s="1569"/>
      <c r="BX99" s="1613"/>
      <c r="BY99" s="1569"/>
      <c r="BZ99" s="1569"/>
      <c r="CA99" s="1569"/>
      <c r="CB99" s="1569"/>
      <c r="CC99" s="1569"/>
      <c r="CD99" s="1569"/>
      <c r="CE99" s="1569"/>
      <c r="CF99" s="1569"/>
      <c r="CG99" s="1569"/>
      <c r="CH99" s="1569"/>
      <c r="CI99" s="1569"/>
      <c r="CJ99" s="1569"/>
      <c r="CK99" s="1569"/>
      <c r="CL99" s="1569"/>
      <c r="CM99" s="1569"/>
      <c r="CN99" s="1569"/>
      <c r="CO99" s="1569"/>
      <c r="CP99" s="1569"/>
      <c r="CQ99" s="1569"/>
      <c r="CR99" s="1569"/>
      <c r="CS99" s="1569"/>
      <c r="CT99" s="1569"/>
      <c r="CU99" s="1569"/>
      <c r="CV99" s="1569"/>
      <c r="CW99" s="1569"/>
      <c r="CX99" s="1583"/>
      <c r="CY99" s="1582"/>
      <c r="CZ99" s="1581"/>
      <c r="DC99" s="18"/>
      <c r="DF99" s="1702"/>
      <c r="DG99" s="1702"/>
      <c r="XEX99" s="1566"/>
      <c r="XEY99" s="1567"/>
      <c r="XEZ99" s="1568"/>
      <c r="XFA99" s="1587"/>
      <c r="XFB99" s="1567"/>
      <c r="XFC99" s="1568"/>
    </row>
    <row r="100" spans="4:116 16378:16383" ht="8.25" customHeight="1">
      <c r="D100" s="1591"/>
      <c r="E100" s="1592"/>
      <c r="F100" s="1593"/>
      <c r="G100" s="2310"/>
      <c r="H100" s="1096"/>
      <c r="I100" s="1096"/>
      <c r="J100" s="1096"/>
      <c r="K100" s="1096"/>
      <c r="L100" s="1096"/>
      <c r="M100" s="1096"/>
      <c r="N100" s="1096"/>
      <c r="O100" s="1096"/>
      <c r="P100" s="1096"/>
      <c r="Q100" s="2311"/>
      <c r="R100" s="1738"/>
      <c r="S100" s="1738"/>
      <c r="T100" s="1738"/>
      <c r="U100" s="1738"/>
      <c r="V100" s="1602"/>
      <c r="W100" s="1603"/>
      <c r="X100" s="1603"/>
      <c r="Y100" s="1569"/>
      <c r="Z100" s="1569"/>
      <c r="AA100" s="1569"/>
      <c r="AB100" s="1569"/>
      <c r="AC100" s="1569"/>
      <c r="AD100" s="1569"/>
      <c r="AE100" s="1569"/>
      <c r="AF100" s="1569"/>
      <c r="AG100" s="1569"/>
      <c r="AH100" s="1569"/>
      <c r="AI100" s="1569"/>
      <c r="AJ100" s="1569"/>
      <c r="AK100" s="1569"/>
      <c r="AL100" s="1569"/>
      <c r="AM100" s="1569"/>
      <c r="AN100" s="1569"/>
      <c r="AO100" s="1569"/>
      <c r="AP100" s="1569"/>
      <c r="AQ100" s="1569"/>
      <c r="AR100" s="1569"/>
      <c r="AS100" s="1569"/>
      <c r="AT100" s="1569"/>
      <c r="AU100" s="1569"/>
      <c r="AV100" s="1583"/>
      <c r="AW100" s="1582"/>
      <c r="AX100" s="1581"/>
      <c r="AY100" s="1715" t="s">
        <v>22</v>
      </c>
      <c r="AZ100" s="1715"/>
      <c r="BA100" s="1715"/>
      <c r="BB100" s="1607"/>
      <c r="BC100" s="1608"/>
      <c r="BD100" s="1608"/>
      <c r="BE100" s="1608"/>
      <c r="BF100" s="1608"/>
      <c r="BG100" s="1608"/>
      <c r="BH100" s="1608"/>
      <c r="BI100" s="1608"/>
      <c r="BJ100" s="1608"/>
      <c r="BK100" s="1608"/>
      <c r="BL100" s="1608"/>
      <c r="BM100" s="1609"/>
      <c r="BN100" s="1738"/>
      <c r="BO100" s="1738"/>
      <c r="BP100" s="1738"/>
      <c r="BQ100" s="1738"/>
      <c r="BR100" s="1602"/>
      <c r="BS100" s="1603"/>
      <c r="BT100" s="1603"/>
      <c r="BU100" s="1569"/>
      <c r="BV100" s="1569"/>
      <c r="BW100" s="1569"/>
      <c r="BX100" s="1613"/>
      <c r="BY100" s="1569"/>
      <c r="BZ100" s="1569"/>
      <c r="CA100" s="1569"/>
      <c r="CB100" s="1569"/>
      <c r="CC100" s="1569"/>
      <c r="CD100" s="1569"/>
      <c r="CE100" s="1569"/>
      <c r="CF100" s="1569"/>
      <c r="CG100" s="1569"/>
      <c r="CH100" s="1569"/>
      <c r="CI100" s="1569"/>
      <c r="CJ100" s="1569"/>
      <c r="CK100" s="1569"/>
      <c r="CL100" s="1569"/>
      <c r="CM100" s="1569"/>
      <c r="CN100" s="1569"/>
      <c r="CO100" s="1569"/>
      <c r="CP100" s="1569"/>
      <c r="CQ100" s="1569"/>
      <c r="CR100" s="1569"/>
      <c r="CS100" s="1569"/>
      <c r="CT100" s="1569"/>
      <c r="CU100" s="1569"/>
      <c r="CV100" s="1569"/>
      <c r="CW100" s="1569"/>
      <c r="CX100" s="1583"/>
      <c r="CY100" s="1582"/>
      <c r="CZ100" s="1581"/>
      <c r="DA100" s="1581" t="s">
        <v>26</v>
      </c>
      <c r="DB100" s="1581"/>
      <c r="DC100" s="18"/>
      <c r="DF100" s="1702"/>
      <c r="DG100" s="1702"/>
      <c r="XEX100" s="1566"/>
      <c r="XEY100" s="1567"/>
      <c r="XEZ100" s="1568"/>
      <c r="XFA100" s="1587"/>
      <c r="XFB100" s="1567"/>
      <c r="XFC100" s="1568"/>
    </row>
    <row r="101" spans="4:116 16378:16383" ht="8.25" customHeight="1" thickBot="1">
      <c r="D101" s="1594"/>
      <c r="E101" s="1595"/>
      <c r="F101" s="1596"/>
      <c r="G101" s="2312"/>
      <c r="H101" s="2034"/>
      <c r="I101" s="2034"/>
      <c r="J101" s="2034"/>
      <c r="K101" s="2034"/>
      <c r="L101" s="2034"/>
      <c r="M101" s="2034"/>
      <c r="N101" s="2034"/>
      <c r="O101" s="2034"/>
      <c r="P101" s="2034"/>
      <c r="Q101" s="2035"/>
      <c r="R101" s="2070"/>
      <c r="S101" s="2070"/>
      <c r="T101" s="2070"/>
      <c r="U101" s="2070"/>
      <c r="V101" s="12"/>
      <c r="W101" s="12"/>
      <c r="X101" s="12"/>
      <c r="Y101" s="12"/>
      <c r="Z101" s="12"/>
      <c r="AA101" s="12"/>
      <c r="AB101" s="12"/>
      <c r="AC101" s="12"/>
      <c r="AD101" s="1579" t="s">
        <v>113</v>
      </c>
      <c r="AE101" s="1579"/>
      <c r="AF101" s="12"/>
      <c r="AG101" s="12"/>
      <c r="AH101" s="12"/>
      <c r="AI101" s="12"/>
      <c r="AJ101" s="12"/>
      <c r="AK101" s="12"/>
      <c r="AL101" s="12"/>
      <c r="AM101" s="1579" t="s">
        <v>113</v>
      </c>
      <c r="AN101" s="1579"/>
      <c r="AO101" s="12"/>
      <c r="AP101" s="12"/>
      <c r="AQ101" s="12"/>
      <c r="AR101" s="12"/>
      <c r="AS101" s="12"/>
      <c r="AT101" s="12"/>
      <c r="AU101" s="12"/>
      <c r="AV101" s="12"/>
      <c r="AW101" s="12"/>
      <c r="AX101" s="12"/>
      <c r="AY101" s="1973"/>
      <c r="AZ101" s="1973"/>
      <c r="BA101" s="1973"/>
      <c r="BB101" s="1610"/>
      <c r="BC101" s="1611"/>
      <c r="BD101" s="1611"/>
      <c r="BE101" s="1611"/>
      <c r="BF101" s="1611"/>
      <c r="BG101" s="1611"/>
      <c r="BH101" s="1611"/>
      <c r="BI101" s="1611"/>
      <c r="BJ101" s="1611"/>
      <c r="BK101" s="1611"/>
      <c r="BL101" s="1611"/>
      <c r="BM101" s="1612"/>
      <c r="BN101" s="2070"/>
      <c r="BO101" s="2070"/>
      <c r="BP101" s="2070"/>
      <c r="BQ101" s="2070"/>
      <c r="BR101" s="41"/>
      <c r="BS101" s="41"/>
      <c r="BT101" s="41"/>
      <c r="BU101" s="41"/>
      <c r="BV101" s="41"/>
      <c r="BW101" s="1579" t="s">
        <v>113</v>
      </c>
      <c r="BX101" s="1579"/>
      <c r="BY101" s="12"/>
      <c r="BZ101" s="12"/>
      <c r="CA101" s="12"/>
      <c r="CB101" s="12"/>
      <c r="CC101" s="12"/>
      <c r="CD101" s="12"/>
      <c r="CE101" s="12"/>
      <c r="CF101" s="1579" t="s">
        <v>113</v>
      </c>
      <c r="CG101" s="1579"/>
      <c r="CH101" s="12"/>
      <c r="CI101" s="12"/>
      <c r="CJ101" s="12"/>
      <c r="CK101" s="12"/>
      <c r="CL101" s="12"/>
      <c r="CM101" s="12"/>
      <c r="CN101" s="12"/>
      <c r="CO101" s="1579" t="s">
        <v>113</v>
      </c>
      <c r="CP101" s="1579"/>
      <c r="CQ101" s="12"/>
      <c r="CR101" s="12"/>
      <c r="CS101" s="12"/>
      <c r="CT101" s="12"/>
      <c r="CU101" s="12"/>
      <c r="CV101" s="12"/>
      <c r="CW101" s="12"/>
      <c r="CX101" s="12"/>
      <c r="CY101" s="12"/>
      <c r="CZ101" s="12"/>
      <c r="DA101" s="1584"/>
      <c r="DB101" s="1584"/>
      <c r="DC101" s="20"/>
      <c r="DF101" s="1702"/>
      <c r="DG101" s="1702"/>
      <c r="XEX101" s="1566"/>
      <c r="XEY101" s="1567"/>
      <c r="XEZ101" s="1568"/>
      <c r="XFA101" s="1587"/>
      <c r="XFB101" s="1567"/>
      <c r="XFC101" s="1568"/>
    </row>
    <row r="102" spans="4:116 16378:16383" ht="8.25" customHeight="1"/>
    <row r="103" spans="4:116 16378:16383" ht="8.25" customHeight="1" thickBot="1">
      <c r="G103" s="1715" t="s">
        <v>60</v>
      </c>
      <c r="H103" s="1715"/>
      <c r="I103" s="1715"/>
      <c r="J103" s="1715"/>
      <c r="K103" s="1715"/>
      <c r="L103" s="1715"/>
      <c r="M103" s="1715"/>
      <c r="N103" s="1715"/>
      <c r="O103" s="1715"/>
      <c r="P103" s="1715"/>
      <c r="Q103" s="1715"/>
      <c r="R103" s="1715"/>
      <c r="S103" s="1715"/>
      <c r="T103" s="1715"/>
      <c r="U103" s="1715"/>
      <c r="V103" s="1715"/>
      <c r="W103" s="1715"/>
      <c r="X103" s="1715"/>
      <c r="Y103" s="1715"/>
      <c r="Z103" s="1715"/>
      <c r="AA103" s="1715"/>
      <c r="AB103" s="1715"/>
      <c r="AC103" s="1715"/>
      <c r="AD103" s="1715"/>
      <c r="AE103" s="1461"/>
      <c r="AF103" s="1461"/>
      <c r="AG103" s="1461"/>
      <c r="AH103" s="1715" t="s">
        <v>367</v>
      </c>
      <c r="AI103" s="1715"/>
      <c r="AJ103" s="1715"/>
      <c r="AK103" s="1715"/>
      <c r="AL103" s="1715"/>
      <c r="AM103" s="1715"/>
      <c r="AN103" s="1715"/>
      <c r="AO103" s="1715"/>
      <c r="AP103" s="1715"/>
      <c r="AQ103" s="1715"/>
      <c r="AR103" s="1715"/>
      <c r="AS103" s="1715"/>
      <c r="AT103" s="1715"/>
      <c r="AU103" s="1715"/>
      <c r="AV103" s="1715"/>
      <c r="AW103" s="1715"/>
      <c r="AX103" s="1715"/>
      <c r="AY103" s="1715"/>
      <c r="AZ103" s="1715"/>
      <c r="BA103" s="1715"/>
      <c r="BB103" s="1715"/>
      <c r="BC103" s="1715"/>
      <c r="BD103" s="1715"/>
      <c r="BE103" s="1715"/>
      <c r="BF103" s="1715"/>
      <c r="BG103" s="1715"/>
      <c r="BH103" s="1715"/>
    </row>
    <row r="104" spans="4:116 16378:16383" ht="8.25" customHeight="1" thickTop="1" thickBot="1">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461"/>
      <c r="AF104" s="1461"/>
      <c r="AG104" s="1461"/>
      <c r="AH104" s="1715"/>
      <c r="AI104" s="1715"/>
      <c r="AJ104" s="1715"/>
      <c r="AK104" s="1715"/>
      <c r="AL104" s="1715"/>
      <c r="AM104" s="1715"/>
      <c r="AN104" s="1715"/>
      <c r="AO104" s="1715"/>
      <c r="AP104" s="1715"/>
      <c r="AQ104" s="1715"/>
      <c r="AR104" s="1715"/>
      <c r="AS104" s="1715"/>
      <c r="AT104" s="1715"/>
      <c r="AU104" s="1715"/>
      <c r="AV104" s="1715"/>
      <c r="AW104" s="1715"/>
      <c r="AX104" s="1715"/>
      <c r="AY104" s="1715"/>
      <c r="AZ104" s="1715"/>
      <c r="BA104" s="1715"/>
      <c r="BB104" s="1715"/>
      <c r="BC104" s="1715"/>
      <c r="BD104" s="1715"/>
      <c r="BE104" s="1715"/>
      <c r="BF104" s="1715"/>
      <c r="BG104" s="1715"/>
      <c r="BH104" s="1715"/>
      <c r="CG104" s="117"/>
      <c r="CH104" s="2171" t="s">
        <v>125</v>
      </c>
      <c r="CI104" s="2171"/>
      <c r="CJ104" s="72"/>
      <c r="CK104" s="72"/>
      <c r="CL104" s="72"/>
      <c r="CM104" s="72"/>
      <c r="CN104" s="72"/>
      <c r="CO104" s="72"/>
      <c r="CP104" s="72"/>
      <c r="CQ104" s="72"/>
      <c r="CR104" s="72"/>
      <c r="CS104" s="72"/>
      <c r="CT104" s="72"/>
      <c r="CU104" s="72"/>
      <c r="CV104" s="72"/>
      <c r="CW104" s="72"/>
      <c r="CX104" s="72"/>
      <c r="CY104" s="72"/>
      <c r="CZ104" s="72"/>
      <c r="DA104" s="72"/>
      <c r="DB104" s="73"/>
      <c r="DL104" s="10"/>
    </row>
    <row r="105" spans="4:116 16378:16383" ht="8.25" customHeight="1">
      <c r="G105" s="1680"/>
      <c r="H105" s="1618"/>
      <c r="I105" s="1618"/>
      <c r="J105" s="1617"/>
      <c r="K105" s="1618"/>
      <c r="L105" s="1681"/>
      <c r="M105" s="1617"/>
      <c r="N105" s="1618"/>
      <c r="O105" s="1619"/>
      <c r="P105" s="1960" t="s">
        <v>126</v>
      </c>
      <c r="Q105" s="1960"/>
      <c r="R105" s="1876"/>
      <c r="S105" s="1680"/>
      <c r="T105" s="1618"/>
      <c r="U105" s="1681"/>
      <c r="V105" s="1617"/>
      <c r="W105" s="1618"/>
      <c r="X105" s="1619"/>
      <c r="Y105" s="1617"/>
      <c r="Z105" s="1618"/>
      <c r="AA105" s="1619"/>
      <c r="AB105" s="1617"/>
      <c r="AC105" s="1618"/>
      <c r="AD105" s="1619"/>
      <c r="AE105" s="1580"/>
      <c r="AF105" s="1581"/>
      <c r="AG105" s="18"/>
      <c r="AH105" s="1940"/>
      <c r="AI105" s="1941"/>
      <c r="AJ105" s="1942"/>
      <c r="AK105" s="1949"/>
      <c r="AL105" s="1941"/>
      <c r="AM105" s="1941"/>
      <c r="AN105" s="1949"/>
      <c r="AO105" s="1941"/>
      <c r="AP105" s="1942"/>
      <c r="AQ105" s="1617"/>
      <c r="AR105" s="1618"/>
      <c r="AS105" s="1619"/>
      <c r="AT105" s="1617"/>
      <c r="AU105" s="1618"/>
      <c r="AV105" s="1619"/>
      <c r="AW105" s="1617"/>
      <c r="AX105" s="1618"/>
      <c r="AY105" s="1619"/>
      <c r="AZ105" s="1960" t="s">
        <v>127</v>
      </c>
      <c r="BA105" s="1960"/>
      <c r="BB105" s="1960"/>
      <c r="BC105" s="1680"/>
      <c r="BD105" s="1618"/>
      <c r="BE105" s="1681"/>
      <c r="BF105" s="1617"/>
      <c r="BG105" s="1618"/>
      <c r="BH105" s="1619"/>
      <c r="BI105" s="1617"/>
      <c r="BJ105" s="1618"/>
      <c r="BK105" s="1619"/>
      <c r="BL105" s="2170"/>
      <c r="BM105" s="1618"/>
      <c r="BN105" s="1619"/>
      <c r="BO105" s="1960" t="s">
        <v>127</v>
      </c>
      <c r="BP105" s="1960"/>
      <c r="BQ105" s="1876"/>
      <c r="BR105" s="1680"/>
      <c r="BS105" s="1618"/>
      <c r="BT105" s="1681"/>
      <c r="BU105" s="1617"/>
      <c r="BV105" s="1618"/>
      <c r="BW105" s="1619"/>
      <c r="BX105" s="1617"/>
      <c r="BY105" s="1618"/>
      <c r="BZ105" s="1619"/>
      <c r="CA105" s="2170"/>
      <c r="CB105" s="1618"/>
      <c r="CC105" s="1619"/>
      <c r="CD105" s="1580"/>
      <c r="CE105" s="1581"/>
      <c r="CG105" s="118"/>
      <c r="CH105" s="2172"/>
      <c r="CI105" s="2172"/>
      <c r="CV105" s="1570"/>
      <c r="CW105" s="1571"/>
      <c r="CX105" s="1572"/>
      <c r="CY105" s="1470"/>
      <c r="CZ105" s="1581"/>
      <c r="DA105" s="283" t="str">
        <f>'保険料計算シート（非表示）'!J22</f>
        <v>不可能</v>
      </c>
      <c r="DB105" s="74"/>
      <c r="DD105" s="284" t="str">
        <f>'保険料計算シート（非表示）'!J22</f>
        <v>不可能</v>
      </c>
      <c r="DE105" s="282" t="s">
        <v>97</v>
      </c>
      <c r="DF105" s="282" t="s">
        <v>98</v>
      </c>
      <c r="DL105" s="10"/>
    </row>
    <row r="106" spans="4:116 16378:16383" ht="8.25" customHeight="1">
      <c r="G106" s="1682"/>
      <c r="H106" s="1621"/>
      <c r="I106" s="1621"/>
      <c r="J106" s="1620"/>
      <c r="K106" s="1621"/>
      <c r="L106" s="1683"/>
      <c r="M106" s="1620"/>
      <c r="N106" s="1621"/>
      <c r="O106" s="1622"/>
      <c r="P106" s="1961"/>
      <c r="Q106" s="1961"/>
      <c r="R106" s="2125"/>
      <c r="S106" s="1682"/>
      <c r="T106" s="1621"/>
      <c r="U106" s="1683"/>
      <c r="V106" s="1620"/>
      <c r="W106" s="1621"/>
      <c r="X106" s="1622"/>
      <c r="Y106" s="1620"/>
      <c r="Z106" s="1621"/>
      <c r="AA106" s="1622"/>
      <c r="AB106" s="1620"/>
      <c r="AC106" s="1621"/>
      <c r="AD106" s="1622"/>
      <c r="AE106" s="1582"/>
      <c r="AF106" s="1581"/>
      <c r="AG106" s="18"/>
      <c r="AH106" s="1943"/>
      <c r="AI106" s="1944"/>
      <c r="AJ106" s="1945"/>
      <c r="AK106" s="1950"/>
      <c r="AL106" s="1944"/>
      <c r="AM106" s="1944"/>
      <c r="AN106" s="1950"/>
      <c r="AO106" s="1944"/>
      <c r="AP106" s="1945"/>
      <c r="AQ106" s="1620"/>
      <c r="AR106" s="1621"/>
      <c r="AS106" s="1622"/>
      <c r="AT106" s="1620"/>
      <c r="AU106" s="1621"/>
      <c r="AV106" s="1622"/>
      <c r="AW106" s="1620"/>
      <c r="AX106" s="1621"/>
      <c r="AY106" s="1622"/>
      <c r="AZ106" s="1961"/>
      <c r="BA106" s="1961"/>
      <c r="BB106" s="1961"/>
      <c r="BC106" s="1682"/>
      <c r="BD106" s="1621"/>
      <c r="BE106" s="1683"/>
      <c r="BF106" s="1620"/>
      <c r="BG106" s="1621"/>
      <c r="BH106" s="1622"/>
      <c r="BI106" s="1620"/>
      <c r="BJ106" s="1621"/>
      <c r="BK106" s="1622"/>
      <c r="BL106" s="1620"/>
      <c r="BM106" s="1621"/>
      <c r="BN106" s="1622"/>
      <c r="BO106" s="1961"/>
      <c r="BP106" s="1961"/>
      <c r="BQ106" s="2125"/>
      <c r="BR106" s="1682"/>
      <c r="BS106" s="1621"/>
      <c r="BT106" s="1683"/>
      <c r="BU106" s="1620"/>
      <c r="BV106" s="1621"/>
      <c r="BW106" s="1622"/>
      <c r="BX106" s="1620"/>
      <c r="BY106" s="1621"/>
      <c r="BZ106" s="1622"/>
      <c r="CA106" s="1620"/>
      <c r="CB106" s="1621"/>
      <c r="CC106" s="1622"/>
      <c r="CD106" s="1582"/>
      <c r="CE106" s="1581"/>
      <c r="CG106" s="119"/>
      <c r="CH106" s="2173" t="s">
        <v>553</v>
      </c>
      <c r="CI106" s="2173"/>
      <c r="CJ106" s="2173"/>
      <c r="CK106" s="2173"/>
      <c r="CL106" s="2173"/>
      <c r="CM106" s="2173"/>
      <c r="CN106" s="2173"/>
      <c r="CO106" s="2173"/>
      <c r="CP106" s="1963" t="s">
        <v>63</v>
      </c>
      <c r="CQ106" s="1963"/>
      <c r="CR106" s="1963"/>
      <c r="CS106" s="1963"/>
      <c r="CT106" s="1963"/>
      <c r="CU106" s="1963"/>
      <c r="CV106" s="1573"/>
      <c r="CW106" s="1574"/>
      <c r="CX106" s="1575"/>
      <c r="CY106" s="1581"/>
      <c r="CZ106" s="1581"/>
      <c r="DB106" s="74"/>
      <c r="DD106" s="282">
        <v>1</v>
      </c>
      <c r="DE106" s="282">
        <v>1</v>
      </c>
      <c r="DF106" s="282">
        <v>1</v>
      </c>
      <c r="DL106" s="10"/>
    </row>
    <row r="107" spans="4:116 16378:16383" ht="8.25" customHeight="1" thickBot="1">
      <c r="G107" s="1684"/>
      <c r="H107" s="1624"/>
      <c r="I107" s="1624"/>
      <c r="J107" s="1623"/>
      <c r="K107" s="1624"/>
      <c r="L107" s="1685"/>
      <c r="M107" s="1623"/>
      <c r="N107" s="1624"/>
      <c r="O107" s="1625"/>
      <c r="P107" s="1962"/>
      <c r="Q107" s="1962"/>
      <c r="R107" s="1871"/>
      <c r="S107" s="1684"/>
      <c r="T107" s="1624"/>
      <c r="U107" s="1685"/>
      <c r="V107" s="1623"/>
      <c r="W107" s="1624"/>
      <c r="X107" s="1625"/>
      <c r="Y107" s="1623"/>
      <c r="Z107" s="1624"/>
      <c r="AA107" s="1625"/>
      <c r="AB107" s="1623"/>
      <c r="AC107" s="1624"/>
      <c r="AD107" s="1625"/>
      <c r="AE107" s="1582"/>
      <c r="AF107" s="1581"/>
      <c r="AG107" s="18"/>
      <c r="AH107" s="1946"/>
      <c r="AI107" s="1947"/>
      <c r="AJ107" s="1948"/>
      <c r="AK107" s="1951"/>
      <c r="AL107" s="1947"/>
      <c r="AM107" s="1947"/>
      <c r="AN107" s="1951"/>
      <c r="AO107" s="1947"/>
      <c r="AP107" s="1948"/>
      <c r="AQ107" s="1623"/>
      <c r="AR107" s="1624"/>
      <c r="AS107" s="1625"/>
      <c r="AT107" s="1623"/>
      <c r="AU107" s="1624"/>
      <c r="AV107" s="1625"/>
      <c r="AW107" s="1623"/>
      <c r="AX107" s="1624"/>
      <c r="AY107" s="1625"/>
      <c r="AZ107" s="1962"/>
      <c r="BA107" s="1962"/>
      <c r="BB107" s="1962"/>
      <c r="BC107" s="1684"/>
      <c r="BD107" s="1624"/>
      <c r="BE107" s="1685"/>
      <c r="BF107" s="1623"/>
      <c r="BG107" s="1624"/>
      <c r="BH107" s="1625"/>
      <c r="BI107" s="1623"/>
      <c r="BJ107" s="1624"/>
      <c r="BK107" s="1625"/>
      <c r="BL107" s="1623"/>
      <c r="BM107" s="1624"/>
      <c r="BN107" s="1625"/>
      <c r="BO107" s="1962"/>
      <c r="BP107" s="1962"/>
      <c r="BQ107" s="1871"/>
      <c r="BR107" s="1684"/>
      <c r="BS107" s="1624"/>
      <c r="BT107" s="1685"/>
      <c r="BU107" s="1623"/>
      <c r="BV107" s="1624"/>
      <c r="BW107" s="1625"/>
      <c r="BX107" s="1623"/>
      <c r="BY107" s="1624"/>
      <c r="BZ107" s="1625"/>
      <c r="CA107" s="1623"/>
      <c r="CB107" s="1624"/>
      <c r="CC107" s="1625"/>
      <c r="CD107" s="1582"/>
      <c r="CE107" s="1581"/>
      <c r="CG107" s="119"/>
      <c r="CH107" s="2173"/>
      <c r="CI107" s="2173"/>
      <c r="CJ107" s="2173"/>
      <c r="CK107" s="2173"/>
      <c r="CL107" s="2173"/>
      <c r="CM107" s="2173"/>
      <c r="CN107" s="2173"/>
      <c r="CO107" s="2173"/>
      <c r="CP107" s="1963"/>
      <c r="CQ107" s="1963"/>
      <c r="CR107" s="1963"/>
      <c r="CS107" s="1963"/>
      <c r="CT107" s="1963"/>
      <c r="CU107" s="1963"/>
      <c r="CV107" s="1576"/>
      <c r="CW107" s="1577"/>
      <c r="CX107" s="1578"/>
      <c r="CY107" s="1581"/>
      <c r="CZ107" s="1581"/>
      <c r="DB107" s="74"/>
      <c r="DD107" s="282"/>
      <c r="DE107" s="282">
        <v>3</v>
      </c>
      <c r="DF107" s="282">
        <v>3</v>
      </c>
      <c r="DL107" s="10"/>
    </row>
    <row r="108" spans="4:116 16378:16383" ht="8.25" customHeight="1" thickBot="1">
      <c r="G108" s="1715" t="s">
        <v>328</v>
      </c>
      <c r="H108" s="1715"/>
      <c r="I108" s="1715"/>
      <c r="J108" s="1715"/>
      <c r="K108" s="1715"/>
      <c r="L108" s="1715"/>
      <c r="M108" s="1715"/>
      <c r="N108" s="1715"/>
      <c r="O108" s="1715"/>
      <c r="P108" s="1461"/>
      <c r="Q108" s="1461"/>
      <c r="R108" s="1461"/>
      <c r="S108" s="1687" t="s">
        <v>329</v>
      </c>
      <c r="T108" s="1687"/>
      <c r="U108" s="1687"/>
      <c r="V108" s="1687"/>
      <c r="W108" s="1687"/>
      <c r="X108" s="1687"/>
      <c r="Y108" s="1687"/>
      <c r="Z108" s="1687"/>
      <c r="AA108" s="1687"/>
      <c r="AB108" s="1688"/>
      <c r="AC108" s="1688"/>
      <c r="AD108" s="1688"/>
      <c r="AE108" s="1715" t="s">
        <v>330</v>
      </c>
      <c r="AF108" s="1715"/>
      <c r="AG108" s="1715"/>
      <c r="AH108" s="1687"/>
      <c r="AI108" s="1687"/>
      <c r="AJ108" s="1687"/>
      <c r="AK108" s="1687"/>
      <c r="AL108" s="1687"/>
      <c r="AM108" s="1687"/>
      <c r="AN108" s="1688"/>
      <c r="AO108" s="1688"/>
      <c r="AP108" s="1688"/>
      <c r="AQ108" s="1687" t="s">
        <v>331</v>
      </c>
      <c r="AR108" s="1688"/>
      <c r="AS108" s="1688"/>
      <c r="AT108" s="1688"/>
      <c r="AU108" s="1688"/>
      <c r="AV108" s="1688"/>
      <c r="AW108" s="1688"/>
      <c r="AX108" s="1688"/>
      <c r="AY108" s="1687" t="s">
        <v>332</v>
      </c>
      <c r="AZ108" s="1688"/>
      <c r="BA108" s="1688"/>
      <c r="BB108" s="1688"/>
      <c r="BC108" s="1688"/>
      <c r="BD108" s="1688"/>
      <c r="BE108" s="1688"/>
      <c r="BF108" s="310"/>
      <c r="BG108" s="310"/>
      <c r="BH108" s="310"/>
      <c r="BI108" s="310"/>
      <c r="BJ108" s="310"/>
      <c r="BK108" s="310"/>
      <c r="BL108" s="310"/>
      <c r="BM108" s="310"/>
      <c r="BN108" s="310"/>
      <c r="BO108" s="307"/>
      <c r="BP108" s="307"/>
      <c r="BQ108" s="307"/>
      <c r="BR108" s="310"/>
      <c r="BS108" s="310"/>
      <c r="BT108" s="310"/>
      <c r="BU108" s="310"/>
      <c r="BV108" s="310"/>
      <c r="BW108" s="310"/>
      <c r="BX108" s="310"/>
      <c r="BY108" s="310"/>
      <c r="BZ108" s="310"/>
      <c r="CA108" s="310"/>
      <c r="CB108" s="310"/>
      <c r="CC108" s="310"/>
      <c r="CD108" s="17"/>
      <c r="CE108" s="17"/>
      <c r="CG108" s="119"/>
      <c r="CH108" s="314"/>
      <c r="CI108" s="314"/>
      <c r="CJ108" s="314"/>
      <c r="CK108" s="314"/>
      <c r="CL108" s="314"/>
      <c r="CM108" s="314"/>
      <c r="CN108" s="314"/>
      <c r="CO108" s="314"/>
      <c r="CP108" s="321"/>
      <c r="CQ108" s="321"/>
      <c r="CR108" s="321"/>
      <c r="CS108" s="321"/>
      <c r="CT108" s="321"/>
      <c r="CU108" s="321"/>
      <c r="CV108" s="321"/>
      <c r="CW108" s="321"/>
      <c r="CX108" s="321"/>
      <c r="CY108" s="17"/>
      <c r="CZ108" s="17"/>
      <c r="DB108" s="74"/>
      <c r="DD108" s="282"/>
      <c r="DE108" s="282"/>
      <c r="DF108" s="282"/>
      <c r="DL108" s="10"/>
    </row>
    <row r="109" spans="4:116 16378:16383" ht="8.25" customHeight="1" thickTop="1">
      <c r="G109" s="1715"/>
      <c r="H109" s="1715"/>
      <c r="I109" s="1715"/>
      <c r="J109" s="1715"/>
      <c r="K109" s="1715"/>
      <c r="L109" s="1715"/>
      <c r="M109" s="1715"/>
      <c r="N109" s="1715"/>
      <c r="O109" s="1715"/>
      <c r="P109" s="1461"/>
      <c r="Q109" s="1461"/>
      <c r="R109" s="1461"/>
      <c r="S109" s="1715"/>
      <c r="T109" s="1715"/>
      <c r="U109" s="1715"/>
      <c r="V109" s="1715"/>
      <c r="W109" s="1715"/>
      <c r="X109" s="1715"/>
      <c r="Y109" s="1715"/>
      <c r="Z109" s="1715"/>
      <c r="AA109" s="1715"/>
      <c r="AB109" s="1461"/>
      <c r="AC109" s="1461"/>
      <c r="AD109" s="1461"/>
      <c r="AE109" s="1715"/>
      <c r="AF109" s="1715"/>
      <c r="AG109" s="1715"/>
      <c r="AH109" s="1715"/>
      <c r="AI109" s="1715"/>
      <c r="AJ109" s="1715"/>
      <c r="AK109" s="1715"/>
      <c r="AL109" s="1715"/>
      <c r="AM109" s="1715"/>
      <c r="AN109" s="1461"/>
      <c r="AO109" s="1461"/>
      <c r="AP109" s="1461"/>
      <c r="AQ109" s="1461"/>
      <c r="AR109" s="1461"/>
      <c r="AS109" s="1461"/>
      <c r="AT109" s="1461"/>
      <c r="AU109" s="1461"/>
      <c r="AV109" s="1461"/>
      <c r="AW109" s="1461"/>
      <c r="AX109" s="1461"/>
      <c r="AY109" s="1461"/>
      <c r="AZ109" s="1461"/>
      <c r="BA109" s="1461"/>
      <c r="BB109" s="1461"/>
      <c r="BC109" s="1461"/>
      <c r="BD109" s="1461"/>
      <c r="BE109" s="1461"/>
      <c r="BF109" s="310"/>
      <c r="BG109" s="310"/>
      <c r="BH109" s="310"/>
      <c r="BI109" s="310"/>
      <c r="BJ109" s="310"/>
      <c r="BK109" s="310"/>
      <c r="BL109" s="310"/>
      <c r="BM109" s="310"/>
      <c r="BN109" s="310"/>
      <c r="BO109" s="307"/>
      <c r="BP109" s="307"/>
      <c r="BQ109" s="307"/>
      <c r="BR109" s="310"/>
      <c r="BS109" s="310"/>
      <c r="BT109" s="310"/>
      <c r="BU109" s="310"/>
      <c r="BV109" s="310"/>
      <c r="BW109" s="310"/>
      <c r="BX109" s="310"/>
      <c r="BY109" s="310"/>
      <c r="BZ109" s="310"/>
      <c r="CA109" s="310"/>
      <c r="CB109" s="310"/>
      <c r="CC109" s="310"/>
      <c r="CD109" s="17"/>
      <c r="CE109" s="17"/>
      <c r="CG109" s="323"/>
      <c r="CH109" s="324"/>
      <c r="CI109" s="324"/>
      <c r="CJ109" s="324"/>
      <c r="CK109" s="324"/>
      <c r="CL109" s="324"/>
      <c r="CM109" s="324"/>
      <c r="CN109" s="324"/>
      <c r="CO109" s="324"/>
      <c r="CP109" s="325"/>
      <c r="CQ109" s="325"/>
      <c r="CR109" s="325"/>
      <c r="CS109" s="325"/>
      <c r="CT109" s="325"/>
      <c r="CU109" s="325"/>
      <c r="CV109" s="325"/>
      <c r="CW109" s="325"/>
      <c r="CX109" s="325"/>
      <c r="CY109" s="326"/>
      <c r="CZ109" s="326"/>
      <c r="DA109" s="72"/>
      <c r="DB109" s="72"/>
      <c r="DD109" s="282"/>
      <c r="DE109" s="282"/>
      <c r="DF109" s="282"/>
      <c r="DL109" s="10"/>
    </row>
    <row r="110" spans="4:116 16378:16383" ht="8.25" customHeight="1">
      <c r="G110" s="1680"/>
      <c r="H110" s="1801"/>
      <c r="I110" s="1802"/>
      <c r="J110" s="1580"/>
      <c r="K110" s="1581"/>
      <c r="L110" s="310"/>
      <c r="M110" s="310"/>
      <c r="N110" s="310"/>
      <c r="O110" s="310"/>
      <c r="P110" s="307"/>
      <c r="Q110" s="307"/>
      <c r="R110" s="307"/>
      <c r="S110" s="1680"/>
      <c r="T110" s="1618"/>
      <c r="U110" s="1619"/>
      <c r="V110" s="1580"/>
      <c r="W110" s="1581"/>
      <c r="X110" s="310"/>
      <c r="Y110" s="310"/>
      <c r="Z110" s="310"/>
      <c r="AA110" s="310"/>
      <c r="AB110" s="310"/>
      <c r="AC110" s="310"/>
      <c r="AD110" s="310"/>
      <c r="AE110" s="1680"/>
      <c r="AF110" s="1618"/>
      <c r="AG110" s="1619"/>
      <c r="AH110" s="1580"/>
      <c r="AI110" s="1581"/>
      <c r="AJ110" s="310"/>
      <c r="AK110" s="310"/>
      <c r="AL110" s="310"/>
      <c r="AM110" s="310"/>
      <c r="AN110" s="309"/>
      <c r="AO110" s="309"/>
      <c r="AP110" s="309"/>
      <c r="AQ110" s="1680"/>
      <c r="AR110" s="1618"/>
      <c r="AS110" s="1619"/>
      <c r="AT110" s="1580"/>
      <c r="AU110" s="1581"/>
      <c r="AV110" s="310"/>
      <c r="AW110" s="310"/>
      <c r="AX110" s="310"/>
      <c r="AY110" s="1940"/>
      <c r="AZ110" s="1941"/>
      <c r="BA110" s="1942"/>
      <c r="BB110" s="1949"/>
      <c r="BC110" s="1941"/>
      <c r="BD110" s="1941"/>
      <c r="BE110" s="1949"/>
      <c r="BF110" s="1941"/>
      <c r="BG110" s="1942"/>
      <c r="BH110" s="1617"/>
      <c r="BI110" s="1618"/>
      <c r="BJ110" s="1619"/>
      <c r="BK110" s="1617"/>
      <c r="BL110" s="1618"/>
      <c r="BM110" s="1619"/>
      <c r="BN110" s="1617"/>
      <c r="BO110" s="1618"/>
      <c r="BP110" s="1619"/>
      <c r="BQ110" s="1617"/>
      <c r="BR110" s="1618"/>
      <c r="BS110" s="1619"/>
      <c r="BT110" s="1617"/>
      <c r="BU110" s="1618"/>
      <c r="BV110" s="1619"/>
      <c r="BW110" s="1617"/>
      <c r="BX110" s="1618"/>
      <c r="BY110" s="1619"/>
      <c r="BZ110" s="1617"/>
      <c r="CA110" s="1618"/>
      <c r="CB110" s="1619"/>
      <c r="CC110" s="1617"/>
      <c r="CD110" s="1618"/>
      <c r="CE110" s="1619"/>
      <c r="CF110" s="1617"/>
      <c r="CG110" s="1618"/>
      <c r="CH110" s="1619"/>
      <c r="CI110" s="1617"/>
      <c r="CJ110" s="1618"/>
      <c r="CK110" s="1619"/>
      <c r="CL110" s="1617"/>
      <c r="CM110" s="1618"/>
      <c r="CN110" s="1619"/>
      <c r="CO110" s="1617"/>
      <c r="CP110" s="1618"/>
      <c r="CQ110" s="1619"/>
      <c r="CR110" s="1617"/>
      <c r="CS110" s="1618"/>
      <c r="CT110" s="1619"/>
      <c r="CU110" s="321"/>
      <c r="CV110" s="321"/>
      <c r="CW110" s="321"/>
      <c r="CX110" s="321"/>
      <c r="CY110" s="17"/>
      <c r="CZ110" s="17"/>
      <c r="DD110" s="282"/>
      <c r="DE110" s="282"/>
      <c r="DF110" s="282"/>
      <c r="DL110" s="10"/>
    </row>
    <row r="111" spans="4:116 16378:16383" ht="8.25" customHeight="1">
      <c r="G111" s="2126"/>
      <c r="H111" s="1794"/>
      <c r="I111" s="1804"/>
      <c r="J111" s="1580"/>
      <c r="K111" s="1581"/>
      <c r="L111" s="310"/>
      <c r="M111" s="310"/>
      <c r="N111" s="310"/>
      <c r="O111" s="310"/>
      <c r="P111" s="307"/>
      <c r="Q111" s="307"/>
      <c r="R111" s="307"/>
      <c r="S111" s="1682"/>
      <c r="T111" s="1621"/>
      <c r="U111" s="1622"/>
      <c r="V111" s="1580"/>
      <c r="W111" s="1581"/>
      <c r="X111" s="310"/>
      <c r="Y111" s="310"/>
      <c r="Z111" s="310"/>
      <c r="AA111" s="310"/>
      <c r="AB111" s="310"/>
      <c r="AC111" s="310"/>
      <c r="AD111" s="310"/>
      <c r="AE111" s="1682"/>
      <c r="AF111" s="1621"/>
      <c r="AG111" s="1622"/>
      <c r="AH111" s="1580"/>
      <c r="AI111" s="1581"/>
      <c r="AJ111" s="310"/>
      <c r="AK111" s="310"/>
      <c r="AL111" s="310"/>
      <c r="AM111" s="310"/>
      <c r="AN111" s="309"/>
      <c r="AO111" s="309"/>
      <c r="AP111" s="309"/>
      <c r="AQ111" s="1682"/>
      <c r="AR111" s="1621"/>
      <c r="AS111" s="1622"/>
      <c r="AT111" s="1580"/>
      <c r="AU111" s="1581"/>
      <c r="AV111" s="310"/>
      <c r="AW111" s="310"/>
      <c r="AX111" s="310"/>
      <c r="AY111" s="1943"/>
      <c r="AZ111" s="1944"/>
      <c r="BA111" s="1945"/>
      <c r="BB111" s="1950"/>
      <c r="BC111" s="1944"/>
      <c r="BD111" s="1944"/>
      <c r="BE111" s="1950"/>
      <c r="BF111" s="1944"/>
      <c r="BG111" s="1945"/>
      <c r="BH111" s="1620"/>
      <c r="BI111" s="1621"/>
      <c r="BJ111" s="1622"/>
      <c r="BK111" s="1620"/>
      <c r="BL111" s="1621"/>
      <c r="BM111" s="1622"/>
      <c r="BN111" s="1620"/>
      <c r="BO111" s="1621"/>
      <c r="BP111" s="1622"/>
      <c r="BQ111" s="1620"/>
      <c r="BR111" s="1621"/>
      <c r="BS111" s="1622"/>
      <c r="BT111" s="1620"/>
      <c r="BU111" s="1621"/>
      <c r="BV111" s="1622"/>
      <c r="BW111" s="1620"/>
      <c r="BX111" s="1621"/>
      <c r="BY111" s="1622"/>
      <c r="BZ111" s="1620"/>
      <c r="CA111" s="1621"/>
      <c r="CB111" s="1622"/>
      <c r="CC111" s="1620"/>
      <c r="CD111" s="1621"/>
      <c r="CE111" s="1622"/>
      <c r="CF111" s="1620"/>
      <c r="CG111" s="1621"/>
      <c r="CH111" s="1622"/>
      <c r="CI111" s="1620"/>
      <c r="CJ111" s="1621"/>
      <c r="CK111" s="1622"/>
      <c r="CL111" s="1620"/>
      <c r="CM111" s="1621"/>
      <c r="CN111" s="1622"/>
      <c r="CO111" s="1620"/>
      <c r="CP111" s="1621"/>
      <c r="CQ111" s="1622"/>
      <c r="CR111" s="1620"/>
      <c r="CS111" s="1621"/>
      <c r="CT111" s="1622"/>
      <c r="CU111" s="321"/>
      <c r="CV111" s="321"/>
      <c r="CW111" s="321"/>
      <c r="CX111" s="321"/>
      <c r="CY111" s="17"/>
      <c r="CZ111" s="17"/>
      <c r="DD111" s="282"/>
      <c r="DE111" s="282"/>
      <c r="DF111" s="282"/>
      <c r="DL111" s="10"/>
    </row>
    <row r="112" spans="4:116 16378:16383" ht="8.25" customHeight="1">
      <c r="G112" s="2126"/>
      <c r="H112" s="1794"/>
      <c r="I112" s="1804"/>
      <c r="J112" s="1582"/>
      <c r="K112" s="1581"/>
      <c r="L112" s="310"/>
      <c r="M112" s="310"/>
      <c r="N112" s="310"/>
      <c r="O112" s="310"/>
      <c r="P112" s="307"/>
      <c r="Q112" s="307"/>
      <c r="R112" s="307"/>
      <c r="S112" s="1682"/>
      <c r="T112" s="1621"/>
      <c r="U112" s="1622"/>
      <c r="V112" s="1582"/>
      <c r="W112" s="1581"/>
      <c r="X112" s="310"/>
      <c r="Y112" s="310"/>
      <c r="Z112" s="310"/>
      <c r="AA112" s="310"/>
      <c r="AB112" s="310"/>
      <c r="AC112" s="310"/>
      <c r="AD112" s="310"/>
      <c r="AE112" s="1682"/>
      <c r="AF112" s="1621"/>
      <c r="AG112" s="1622"/>
      <c r="AH112" s="1582"/>
      <c r="AI112" s="1581"/>
      <c r="AJ112" s="310"/>
      <c r="AK112" s="310"/>
      <c r="AL112" s="310"/>
      <c r="AM112" s="310"/>
      <c r="AN112" s="309"/>
      <c r="AO112" s="310"/>
      <c r="AP112" s="310"/>
      <c r="AQ112" s="1682"/>
      <c r="AR112" s="1621"/>
      <c r="AS112" s="1622"/>
      <c r="AT112" s="1582"/>
      <c r="AU112" s="1581"/>
      <c r="AV112" s="310"/>
      <c r="AW112" s="310"/>
      <c r="AX112" s="310"/>
      <c r="AY112" s="1943"/>
      <c r="AZ112" s="1944"/>
      <c r="BA112" s="1945"/>
      <c r="BB112" s="1950"/>
      <c r="BC112" s="1944"/>
      <c r="BD112" s="1944"/>
      <c r="BE112" s="1950"/>
      <c r="BF112" s="1944"/>
      <c r="BG112" s="1945"/>
      <c r="BH112" s="1620"/>
      <c r="BI112" s="1621"/>
      <c r="BJ112" s="1622"/>
      <c r="BK112" s="1620"/>
      <c r="BL112" s="1621"/>
      <c r="BM112" s="1622"/>
      <c r="BN112" s="1620"/>
      <c r="BO112" s="1621"/>
      <c r="BP112" s="1622"/>
      <c r="BQ112" s="1620"/>
      <c r="BR112" s="1621"/>
      <c r="BS112" s="1622"/>
      <c r="BT112" s="1620"/>
      <c r="BU112" s="1621"/>
      <c r="BV112" s="1622"/>
      <c r="BW112" s="1620"/>
      <c r="BX112" s="1621"/>
      <c r="BY112" s="1622"/>
      <c r="BZ112" s="1620"/>
      <c r="CA112" s="1621"/>
      <c r="CB112" s="1622"/>
      <c r="CC112" s="1620"/>
      <c r="CD112" s="1621"/>
      <c r="CE112" s="1622"/>
      <c r="CF112" s="1620"/>
      <c r="CG112" s="1621"/>
      <c r="CH112" s="1622"/>
      <c r="CI112" s="1620"/>
      <c r="CJ112" s="1621"/>
      <c r="CK112" s="1622"/>
      <c r="CL112" s="1620"/>
      <c r="CM112" s="1621"/>
      <c r="CN112" s="1622"/>
      <c r="CO112" s="1620"/>
      <c r="CP112" s="1621"/>
      <c r="CQ112" s="1622"/>
      <c r="CR112" s="1620"/>
      <c r="CS112" s="1621"/>
      <c r="CT112" s="1622"/>
      <c r="CU112" s="321"/>
      <c r="CV112" s="321"/>
      <c r="CW112" s="321"/>
      <c r="CX112" s="321"/>
      <c r="CY112" s="17"/>
      <c r="CZ112" s="17"/>
      <c r="DD112" s="282"/>
      <c r="DE112" s="282"/>
      <c r="DF112" s="282"/>
      <c r="DL112" s="10"/>
    </row>
    <row r="113" spans="2:117" ht="8.25" customHeight="1">
      <c r="G113" s="2127"/>
      <c r="H113" s="1600"/>
      <c r="I113" s="1601"/>
      <c r="J113" s="1582"/>
      <c r="K113" s="1581"/>
      <c r="L113" s="310"/>
      <c r="M113" s="310"/>
      <c r="N113" s="310"/>
      <c r="O113" s="310"/>
      <c r="P113" s="307"/>
      <c r="Q113" s="307"/>
      <c r="R113" s="307"/>
      <c r="S113" s="1684"/>
      <c r="T113" s="1624"/>
      <c r="U113" s="1625"/>
      <c r="V113" s="1582"/>
      <c r="W113" s="1581"/>
      <c r="X113" s="310"/>
      <c r="Y113" s="310"/>
      <c r="Z113" s="310"/>
      <c r="AA113" s="310"/>
      <c r="AB113" s="310"/>
      <c r="AC113" s="310"/>
      <c r="AD113" s="310"/>
      <c r="AE113" s="1684"/>
      <c r="AF113" s="1624"/>
      <c r="AG113" s="1625"/>
      <c r="AH113" s="1582"/>
      <c r="AI113" s="1581"/>
      <c r="AJ113" s="310"/>
      <c r="AK113" s="310"/>
      <c r="AL113" s="310"/>
      <c r="AM113" s="310"/>
      <c r="AN113" s="309"/>
      <c r="AO113" s="310"/>
      <c r="AP113" s="310"/>
      <c r="AQ113" s="1684"/>
      <c r="AR113" s="1624"/>
      <c r="AS113" s="1625"/>
      <c r="AT113" s="1582"/>
      <c r="AU113" s="1581"/>
      <c r="AV113" s="310"/>
      <c r="AW113" s="310"/>
      <c r="AX113" s="310"/>
      <c r="AY113" s="1946"/>
      <c r="AZ113" s="1947"/>
      <c r="BA113" s="1948"/>
      <c r="BB113" s="1951"/>
      <c r="BC113" s="1947"/>
      <c r="BD113" s="1947"/>
      <c r="BE113" s="1951"/>
      <c r="BF113" s="1947"/>
      <c r="BG113" s="1948"/>
      <c r="BH113" s="1623"/>
      <c r="BI113" s="1624"/>
      <c r="BJ113" s="1625"/>
      <c r="BK113" s="1623"/>
      <c r="BL113" s="1624"/>
      <c r="BM113" s="1625"/>
      <c r="BN113" s="1623"/>
      <c r="BO113" s="1624"/>
      <c r="BP113" s="1625"/>
      <c r="BQ113" s="1623"/>
      <c r="BR113" s="1624"/>
      <c r="BS113" s="1625"/>
      <c r="BT113" s="1623"/>
      <c r="BU113" s="1624"/>
      <c r="BV113" s="1625"/>
      <c r="BW113" s="1623"/>
      <c r="BX113" s="1624"/>
      <c r="BY113" s="1625"/>
      <c r="BZ113" s="1623"/>
      <c r="CA113" s="1624"/>
      <c r="CB113" s="1625"/>
      <c r="CC113" s="1623"/>
      <c r="CD113" s="1624"/>
      <c r="CE113" s="1625"/>
      <c r="CF113" s="1623"/>
      <c r="CG113" s="1624"/>
      <c r="CH113" s="1625"/>
      <c r="CI113" s="1623"/>
      <c r="CJ113" s="1624"/>
      <c r="CK113" s="1625"/>
      <c r="CL113" s="1623"/>
      <c r="CM113" s="1624"/>
      <c r="CN113" s="1625"/>
      <c r="CO113" s="1623"/>
      <c r="CP113" s="1624"/>
      <c r="CQ113" s="1625"/>
      <c r="CR113" s="1623"/>
      <c r="CS113" s="1624"/>
      <c r="CT113" s="1625"/>
      <c r="CU113" s="321"/>
      <c r="CV113" s="321"/>
      <c r="CW113" s="321"/>
      <c r="CX113" s="321"/>
      <c r="CY113" s="17"/>
      <c r="CZ113" s="17"/>
      <c r="DD113" s="282"/>
      <c r="DE113" s="282"/>
      <c r="DF113" s="282"/>
      <c r="DL113" s="10"/>
    </row>
    <row r="114" spans="2:117" ht="8.25" customHeight="1">
      <c r="BE114" s="315"/>
      <c r="BF114" s="343"/>
      <c r="BG114" s="343"/>
      <c r="BH114" s="2128" t="s">
        <v>564</v>
      </c>
      <c r="BI114" s="2128"/>
      <c r="BJ114" s="2128"/>
      <c r="BK114" s="2128"/>
      <c r="BL114" s="2128"/>
      <c r="BM114" s="2128"/>
      <c r="BN114" s="2128"/>
      <c r="BO114" s="2128"/>
      <c r="BP114" s="2128"/>
      <c r="BQ114" s="2128"/>
      <c r="BR114" s="2128"/>
      <c r="BS114" s="2128"/>
      <c r="BT114" s="2128"/>
      <c r="BU114" s="2128"/>
      <c r="BV114" s="2128"/>
      <c r="BW114" s="2128"/>
      <c r="BX114" s="2128"/>
      <c r="BY114" s="2128"/>
      <c r="BZ114" s="2128"/>
      <c r="CA114" s="2128"/>
      <c r="CB114" s="2128"/>
      <c r="CC114" s="2128"/>
      <c r="CD114" s="2128"/>
      <c r="CE114" s="2128"/>
      <c r="CF114" s="2128"/>
      <c r="CG114" s="2128"/>
      <c r="CH114" s="2128"/>
      <c r="CI114" s="2128"/>
      <c r="CJ114" s="2128"/>
      <c r="CK114" s="2128"/>
      <c r="CL114" s="2128"/>
      <c r="CM114" s="2128"/>
      <c r="CN114" s="2128"/>
      <c r="CO114" s="2128"/>
      <c r="CP114" s="2128"/>
      <c r="CQ114" s="2128"/>
      <c r="CR114" s="2128"/>
      <c r="CS114" s="2128"/>
      <c r="CT114" s="2128"/>
      <c r="CU114" s="2128"/>
      <c r="CV114" s="2128"/>
      <c r="CW114" s="2128"/>
      <c r="CX114" s="2128"/>
      <c r="CY114" s="2128"/>
      <c r="CZ114" s="2128"/>
      <c r="DA114" s="2128"/>
      <c r="DB114" s="2128"/>
      <c r="DC114" s="2128"/>
      <c r="DD114" s="2128"/>
      <c r="DE114" s="2128"/>
      <c r="DF114" s="2128"/>
      <c r="DG114" s="2128"/>
      <c r="DH114" s="2128"/>
      <c r="DI114" s="2128"/>
      <c r="DJ114" s="2128"/>
      <c r="DK114" s="10"/>
      <c r="DL114" s="10"/>
    </row>
    <row r="115" spans="2:117" ht="8.25" customHeight="1">
      <c r="BE115" s="343"/>
      <c r="BF115" s="343"/>
      <c r="BG115" s="343"/>
      <c r="BH115" s="2128"/>
      <c r="BI115" s="2128"/>
      <c r="BJ115" s="2128"/>
      <c r="BK115" s="2128"/>
      <c r="BL115" s="2128"/>
      <c r="BM115" s="2128"/>
      <c r="BN115" s="2128"/>
      <c r="BO115" s="2128"/>
      <c r="BP115" s="2128"/>
      <c r="BQ115" s="2128"/>
      <c r="BR115" s="2128"/>
      <c r="BS115" s="2128"/>
      <c r="BT115" s="2128"/>
      <c r="BU115" s="2128"/>
      <c r="BV115" s="2128"/>
      <c r="BW115" s="2128"/>
      <c r="BX115" s="2128"/>
      <c r="BY115" s="2128"/>
      <c r="BZ115" s="2128"/>
      <c r="CA115" s="2128"/>
      <c r="CB115" s="2128"/>
      <c r="CC115" s="2128"/>
      <c r="CD115" s="2128"/>
      <c r="CE115" s="2128"/>
      <c r="CF115" s="2128"/>
      <c r="CG115" s="2128"/>
      <c r="CH115" s="2128"/>
      <c r="CI115" s="2128"/>
      <c r="CJ115" s="2128"/>
      <c r="CK115" s="2128"/>
      <c r="CL115" s="2128"/>
      <c r="CM115" s="2128"/>
      <c r="CN115" s="2128"/>
      <c r="CO115" s="2128"/>
      <c r="CP115" s="2128"/>
      <c r="CQ115" s="2128"/>
      <c r="CR115" s="2128"/>
      <c r="CS115" s="2128"/>
      <c r="CT115" s="2128"/>
      <c r="CU115" s="2128"/>
      <c r="CV115" s="2128"/>
      <c r="CW115" s="2128"/>
      <c r="CX115" s="2128"/>
      <c r="CY115" s="2128"/>
      <c r="CZ115" s="2128"/>
      <c r="DA115" s="2128"/>
      <c r="DB115" s="2128"/>
      <c r="DC115" s="2128"/>
      <c r="DD115" s="2128"/>
      <c r="DE115" s="2128"/>
      <c r="DF115" s="2128"/>
      <c r="DG115" s="2128"/>
      <c r="DH115" s="2128"/>
      <c r="DI115" s="2128"/>
      <c r="DJ115" s="2128"/>
      <c r="DK115" s="10"/>
      <c r="DL115" s="10"/>
    </row>
    <row r="116" spans="2:117" ht="8.25" customHeight="1" thickBot="1">
      <c r="B116" s="58"/>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59"/>
      <c r="AF116" s="6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313"/>
      <c r="BI116" s="313"/>
      <c r="BJ116" s="1978" t="s">
        <v>26</v>
      </c>
      <c r="BK116" s="1636"/>
      <c r="BM116" s="1"/>
      <c r="BN116" s="7"/>
      <c r="BO116" s="7"/>
      <c r="BP116" s="7"/>
      <c r="BQ116" s="7"/>
      <c r="BR116" s="7"/>
      <c r="BS116" s="7"/>
      <c r="BT116" s="7"/>
      <c r="BU116" s="7"/>
      <c r="BV116" s="7"/>
      <c r="BW116" s="7"/>
      <c r="BX116" s="7"/>
      <c r="BY116" s="7"/>
      <c r="BZ116" s="7"/>
      <c r="CA116" s="7"/>
      <c r="CB116" s="7"/>
      <c r="CC116" s="7"/>
      <c r="CD116" s="7"/>
      <c r="CE116" s="7"/>
      <c r="CF116" s="2129"/>
      <c r="CG116" s="2130"/>
      <c r="CH116" s="2130"/>
      <c r="CI116" s="2130"/>
      <c r="CJ116" s="2130"/>
      <c r="CK116" s="2130"/>
      <c r="CL116" s="2130"/>
      <c r="CM116" s="2130"/>
      <c r="CN116" s="2130"/>
      <c r="CO116" s="2130"/>
      <c r="CP116" s="2130"/>
      <c r="CQ116" s="2130"/>
      <c r="CR116" s="2130"/>
      <c r="CS116" s="2130"/>
      <c r="CT116" s="2130"/>
      <c r="CU116" s="2130"/>
      <c r="CV116" s="2130"/>
      <c r="CW116" s="2130"/>
      <c r="CX116" s="2130"/>
      <c r="CY116" s="2130"/>
      <c r="CZ116" s="2130"/>
      <c r="DA116" s="2130"/>
      <c r="DB116" s="2130"/>
      <c r="DC116" s="2130"/>
      <c r="DD116" s="2130"/>
      <c r="DE116" s="2130"/>
      <c r="DF116" s="2130"/>
      <c r="DG116" s="2130"/>
      <c r="DH116" s="2130"/>
      <c r="DI116" s="2130"/>
      <c r="DJ116" s="2131"/>
      <c r="DK116" s="10"/>
      <c r="DL116" s="2248" t="s">
        <v>698</v>
      </c>
      <c r="DM116" s="2249"/>
    </row>
    <row r="117" spans="2:117" ht="8.25" customHeight="1">
      <c r="B117" s="60"/>
      <c r="C117" s="30"/>
      <c r="D117" s="30"/>
      <c r="E117" s="1713" t="s">
        <v>128</v>
      </c>
      <c r="F117" s="1713"/>
      <c r="G117" s="1713"/>
      <c r="H117" s="1713"/>
      <c r="I117" s="1713"/>
      <c r="J117" s="1713"/>
      <c r="K117" s="1713"/>
      <c r="L117" s="1713"/>
      <c r="M117" s="1713"/>
      <c r="N117" s="1713"/>
      <c r="O117" s="1713"/>
      <c r="P117" s="1713"/>
      <c r="Q117" s="1713"/>
      <c r="R117" s="1713"/>
      <c r="S117" s="1713"/>
      <c r="T117" s="1713"/>
      <c r="U117" s="1713"/>
      <c r="V117" s="1713"/>
      <c r="W117" s="1713"/>
      <c r="X117" s="1713"/>
      <c r="Y117" s="1713"/>
      <c r="Z117" s="1713"/>
      <c r="AA117" s="1713"/>
      <c r="AB117" s="1713"/>
      <c r="AC117" s="30"/>
      <c r="AD117" s="30"/>
      <c r="AE117" s="30"/>
      <c r="AF117" s="2149"/>
      <c r="AG117" s="2150"/>
      <c r="AH117" s="2150"/>
      <c r="AI117" s="2150"/>
      <c r="AJ117" s="2150"/>
      <c r="AK117" s="2150"/>
      <c r="AL117" s="2150"/>
      <c r="AM117" s="2150"/>
      <c r="AN117" s="2150"/>
      <c r="AO117" s="2150"/>
      <c r="AP117" s="2150"/>
      <c r="AQ117" s="2150"/>
      <c r="AR117" s="2150"/>
      <c r="AS117" s="2150"/>
      <c r="AT117" s="2150"/>
      <c r="AU117" s="2150"/>
      <c r="AV117" s="2150"/>
      <c r="AW117" s="2150"/>
      <c r="AX117" s="2150"/>
      <c r="AY117" s="2150"/>
      <c r="AZ117" s="2150"/>
      <c r="BA117" s="2150"/>
      <c r="BB117" s="2150"/>
      <c r="BC117" s="2150"/>
      <c r="BD117" s="2150"/>
      <c r="BE117" s="2150"/>
      <c r="BF117" s="2150"/>
      <c r="BG117" s="2150"/>
      <c r="BH117" s="2151"/>
      <c r="BI117" s="2152"/>
      <c r="BJ117" s="1581"/>
      <c r="BK117" s="1985"/>
      <c r="BM117" s="3"/>
      <c r="BN117" s="2121" t="s">
        <v>61</v>
      </c>
      <c r="BO117" s="2121"/>
      <c r="BP117" s="2121"/>
      <c r="BQ117" s="2121"/>
      <c r="BR117" s="2121"/>
      <c r="BS117" s="2121"/>
      <c r="BT117" s="2121"/>
      <c r="BU117" s="2121"/>
      <c r="BV117" s="2121"/>
      <c r="BW117" s="2121"/>
      <c r="BX117" s="2121"/>
      <c r="BY117" s="2121"/>
      <c r="BZ117" s="2121"/>
      <c r="CA117" s="2121"/>
      <c r="CB117" s="2121"/>
      <c r="CC117" s="2121"/>
      <c r="CD117" s="2121"/>
      <c r="CE117" s="44"/>
      <c r="CF117" s="2132"/>
      <c r="CG117" s="2133"/>
      <c r="CH117" s="2133"/>
      <c r="CI117" s="2133"/>
      <c r="CJ117" s="2133"/>
      <c r="CK117" s="2133"/>
      <c r="CL117" s="2133"/>
      <c r="CM117" s="2133"/>
      <c r="CN117" s="2133"/>
      <c r="CO117" s="2133"/>
      <c r="CP117" s="2133"/>
      <c r="CQ117" s="2133"/>
      <c r="CR117" s="2133"/>
      <c r="CS117" s="2133"/>
      <c r="CT117" s="2133"/>
      <c r="CU117" s="2133"/>
      <c r="CV117" s="2133"/>
      <c r="CW117" s="2133"/>
      <c r="CX117" s="2133"/>
      <c r="CY117" s="2133"/>
      <c r="CZ117" s="2133"/>
      <c r="DA117" s="2133"/>
      <c r="DB117" s="2133"/>
      <c r="DC117" s="2133"/>
      <c r="DD117" s="2133"/>
      <c r="DE117" s="2133"/>
      <c r="DF117" s="2133"/>
      <c r="DG117" s="2133"/>
      <c r="DH117" s="2133"/>
      <c r="DI117" s="2133"/>
      <c r="DJ117" s="2134"/>
      <c r="DK117" s="10"/>
      <c r="DL117" s="562" t="s">
        <v>353</v>
      </c>
      <c r="DM117" s="562" t="s">
        <v>354</v>
      </c>
    </row>
    <row r="118" spans="2:117" ht="8.25" customHeight="1">
      <c r="B118" s="60"/>
      <c r="C118" s="30"/>
      <c r="D118" s="30"/>
      <c r="E118" s="1713"/>
      <c r="F118" s="1713"/>
      <c r="G118" s="1713"/>
      <c r="H118" s="1713"/>
      <c r="I118" s="1713"/>
      <c r="J118" s="1713"/>
      <c r="K118" s="1713"/>
      <c r="L118" s="1713"/>
      <c r="M118" s="1713"/>
      <c r="N118" s="1713"/>
      <c r="O118" s="1713"/>
      <c r="P118" s="1713"/>
      <c r="Q118" s="1713"/>
      <c r="R118" s="1713"/>
      <c r="S118" s="1713"/>
      <c r="T118" s="1713"/>
      <c r="U118" s="1713"/>
      <c r="V118" s="1713"/>
      <c r="W118" s="1713"/>
      <c r="X118" s="1713"/>
      <c r="Y118" s="1713"/>
      <c r="Z118" s="1713"/>
      <c r="AA118" s="1713"/>
      <c r="AB118" s="1713"/>
      <c r="AC118" s="30"/>
      <c r="AD118" s="30"/>
      <c r="AE118" s="30"/>
      <c r="AF118" s="2153"/>
      <c r="AG118" s="2154"/>
      <c r="AH118" s="2154"/>
      <c r="AI118" s="2154"/>
      <c r="AJ118" s="2154"/>
      <c r="AK118" s="2154"/>
      <c r="AL118" s="2154"/>
      <c r="AM118" s="2154"/>
      <c r="AN118" s="2154"/>
      <c r="AO118" s="2154"/>
      <c r="AP118" s="2154"/>
      <c r="AQ118" s="2154"/>
      <c r="AR118" s="2154"/>
      <c r="AS118" s="2154"/>
      <c r="AT118" s="2154"/>
      <c r="AU118" s="2154"/>
      <c r="AV118" s="2154"/>
      <c r="AW118" s="2154"/>
      <c r="AX118" s="2154"/>
      <c r="AY118" s="2154"/>
      <c r="AZ118" s="2154"/>
      <c r="BA118" s="2154"/>
      <c r="BB118" s="2154"/>
      <c r="BC118" s="2154"/>
      <c r="BD118" s="2154"/>
      <c r="BE118" s="2154"/>
      <c r="BF118" s="2154"/>
      <c r="BG118" s="2154"/>
      <c r="BH118" s="2155"/>
      <c r="BI118" s="2156"/>
      <c r="BJ118" s="1581"/>
      <c r="BK118" s="1985"/>
      <c r="BM118" s="3"/>
      <c r="BN118" s="2121"/>
      <c r="BO118" s="2121"/>
      <c r="BP118" s="2121"/>
      <c r="BQ118" s="2121"/>
      <c r="BR118" s="2121"/>
      <c r="BS118" s="2121"/>
      <c r="BT118" s="2121"/>
      <c r="BU118" s="2121"/>
      <c r="BV118" s="2121"/>
      <c r="BW118" s="2121"/>
      <c r="BX118" s="2121"/>
      <c r="BY118" s="2121"/>
      <c r="BZ118" s="2121"/>
      <c r="CA118" s="2121"/>
      <c r="CB118" s="2121"/>
      <c r="CC118" s="2121"/>
      <c r="CD118" s="2121"/>
      <c r="CE118" s="44"/>
      <c r="CF118" s="2132"/>
      <c r="CG118" s="2133"/>
      <c r="CH118" s="2133"/>
      <c r="CI118" s="2133"/>
      <c r="CJ118" s="2133"/>
      <c r="CK118" s="2133"/>
      <c r="CL118" s="2133"/>
      <c r="CM118" s="2133"/>
      <c r="CN118" s="2133"/>
      <c r="CO118" s="2133"/>
      <c r="CP118" s="2133"/>
      <c r="CQ118" s="2133"/>
      <c r="CR118" s="2133"/>
      <c r="CS118" s="2133"/>
      <c r="CT118" s="2133"/>
      <c r="CU118" s="2133"/>
      <c r="CV118" s="2133"/>
      <c r="CW118" s="2133"/>
      <c r="CX118" s="2133"/>
      <c r="CY118" s="2133"/>
      <c r="CZ118" s="2133"/>
      <c r="DA118" s="2133"/>
      <c r="DB118" s="2133"/>
      <c r="DC118" s="2133"/>
      <c r="DD118" s="2133"/>
      <c r="DE118" s="2133"/>
      <c r="DF118" s="2133"/>
      <c r="DG118" s="2133"/>
      <c r="DH118" s="2133"/>
      <c r="DI118" s="2133"/>
      <c r="DJ118" s="2134"/>
      <c r="DK118" s="10"/>
      <c r="DL118" s="563">
        <v>1</v>
      </c>
      <c r="DM118" s="564"/>
    </row>
    <row r="119" spans="2:117" ht="8.25" customHeight="1" thickBot="1">
      <c r="B119" s="60"/>
      <c r="C119" s="30"/>
      <c r="D119" s="30"/>
      <c r="E119" s="1713"/>
      <c r="F119" s="1713"/>
      <c r="G119" s="1713"/>
      <c r="H119" s="1713"/>
      <c r="I119" s="1713"/>
      <c r="J119" s="1713"/>
      <c r="K119" s="1713"/>
      <c r="L119" s="1713"/>
      <c r="M119" s="1713"/>
      <c r="N119" s="1713"/>
      <c r="O119" s="1713"/>
      <c r="P119" s="1713"/>
      <c r="Q119" s="1713"/>
      <c r="R119" s="1713"/>
      <c r="S119" s="1713"/>
      <c r="T119" s="1713"/>
      <c r="U119" s="1713"/>
      <c r="V119" s="1713"/>
      <c r="W119" s="1713"/>
      <c r="X119" s="1713"/>
      <c r="Y119" s="1713"/>
      <c r="Z119" s="1713"/>
      <c r="AA119" s="1713"/>
      <c r="AB119" s="1713"/>
      <c r="AC119" s="30"/>
      <c r="AD119" s="30"/>
      <c r="AE119" s="30"/>
      <c r="AF119" s="2157"/>
      <c r="AG119" s="2158"/>
      <c r="AH119" s="2158"/>
      <c r="AI119" s="2158"/>
      <c r="AJ119" s="2158"/>
      <c r="AK119" s="2158"/>
      <c r="AL119" s="2158"/>
      <c r="AM119" s="2158"/>
      <c r="AN119" s="2158"/>
      <c r="AO119" s="2158"/>
      <c r="AP119" s="2158"/>
      <c r="AQ119" s="2158"/>
      <c r="AR119" s="2158"/>
      <c r="AS119" s="2158"/>
      <c r="AT119" s="2158"/>
      <c r="AU119" s="2158"/>
      <c r="AV119" s="2158"/>
      <c r="AW119" s="2158"/>
      <c r="AX119" s="2158"/>
      <c r="AY119" s="2158"/>
      <c r="AZ119" s="2158"/>
      <c r="BA119" s="2158"/>
      <c r="BB119" s="2158"/>
      <c r="BC119" s="2158"/>
      <c r="BD119" s="2158"/>
      <c r="BE119" s="2158"/>
      <c r="BF119" s="2158"/>
      <c r="BG119" s="2158"/>
      <c r="BH119" s="2159"/>
      <c r="BI119" s="2160"/>
      <c r="BJ119" s="1581"/>
      <c r="BK119" s="1985"/>
      <c r="BM119" s="3"/>
      <c r="BN119" s="2121"/>
      <c r="BO119" s="2121"/>
      <c r="BP119" s="2121"/>
      <c r="BQ119" s="2121"/>
      <c r="BR119" s="2121"/>
      <c r="BS119" s="2121"/>
      <c r="BT119" s="2121"/>
      <c r="BU119" s="2121"/>
      <c r="BV119" s="2121"/>
      <c r="BW119" s="2121"/>
      <c r="BX119" s="2121"/>
      <c r="BY119" s="2121"/>
      <c r="BZ119" s="2121"/>
      <c r="CA119" s="2121"/>
      <c r="CB119" s="2121"/>
      <c r="CC119" s="2121"/>
      <c r="CD119" s="2121"/>
      <c r="CE119" s="44"/>
      <c r="CF119" s="2132"/>
      <c r="CG119" s="2133"/>
      <c r="CH119" s="2133"/>
      <c r="CI119" s="2133"/>
      <c r="CJ119" s="2133"/>
      <c r="CK119" s="2133"/>
      <c r="CL119" s="2133"/>
      <c r="CM119" s="2133"/>
      <c r="CN119" s="2133"/>
      <c r="CO119" s="2133"/>
      <c r="CP119" s="2133"/>
      <c r="CQ119" s="2133"/>
      <c r="CR119" s="2133"/>
      <c r="CS119" s="2133"/>
      <c r="CT119" s="2133"/>
      <c r="CU119" s="2133"/>
      <c r="CV119" s="2133"/>
      <c r="CW119" s="2133"/>
      <c r="CX119" s="2133"/>
      <c r="CY119" s="2133"/>
      <c r="CZ119" s="2133"/>
      <c r="DA119" s="2133"/>
      <c r="DB119" s="2133"/>
      <c r="DC119" s="2133"/>
      <c r="DD119" s="2133"/>
      <c r="DE119" s="2133"/>
      <c r="DF119" s="2133"/>
      <c r="DG119" s="2133"/>
      <c r="DH119" s="2133"/>
      <c r="DI119" s="2133"/>
      <c r="DJ119" s="2134"/>
      <c r="DK119" s="10"/>
      <c r="DL119" s="563">
        <v>2</v>
      </c>
    </row>
    <row r="120" spans="2:117" ht="8.25" customHeight="1">
      <c r="B120" s="61"/>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62"/>
      <c r="AF120" s="2138"/>
      <c r="AG120" s="2139"/>
      <c r="AH120" s="2139"/>
      <c r="AI120" s="2139"/>
      <c r="AJ120" s="2139"/>
      <c r="AK120" s="2139"/>
      <c r="AL120" s="2139"/>
      <c r="AM120" s="2139"/>
      <c r="AN120" s="2139"/>
      <c r="AO120" s="2139"/>
      <c r="AP120" s="2139"/>
      <c r="AQ120" s="2139"/>
      <c r="AR120" s="2139"/>
      <c r="AS120" s="2139"/>
      <c r="AT120" s="2139"/>
      <c r="AU120" s="2139"/>
      <c r="AV120" s="2139"/>
      <c r="AW120" s="2139"/>
      <c r="AX120" s="2139"/>
      <c r="AY120" s="2139"/>
      <c r="AZ120" s="2139"/>
      <c r="BA120" s="2139"/>
      <c r="BB120" s="2139"/>
      <c r="BC120" s="2139"/>
      <c r="BD120" s="2139"/>
      <c r="BE120" s="2139"/>
      <c r="BF120" s="2139"/>
      <c r="BG120" s="2139"/>
      <c r="BH120" s="23"/>
      <c r="BI120" s="23"/>
      <c r="BJ120" s="1584"/>
      <c r="BK120" s="1638"/>
      <c r="BM120" s="5"/>
      <c r="BN120" s="9"/>
      <c r="BO120" s="9"/>
      <c r="BP120" s="9"/>
      <c r="BQ120" s="9"/>
      <c r="BR120" s="9"/>
      <c r="BS120" s="9"/>
      <c r="BT120" s="9"/>
      <c r="BU120" s="9"/>
      <c r="BV120" s="9"/>
      <c r="BW120" s="9"/>
      <c r="BX120" s="9"/>
      <c r="BY120" s="9"/>
      <c r="BZ120" s="9"/>
      <c r="CA120" s="9"/>
      <c r="CB120" s="9"/>
      <c r="CC120" s="9"/>
      <c r="CD120" s="9"/>
      <c r="CE120" s="9"/>
      <c r="CF120" s="2135"/>
      <c r="CG120" s="2136"/>
      <c r="CH120" s="2136"/>
      <c r="CI120" s="2136"/>
      <c r="CJ120" s="2136"/>
      <c r="CK120" s="2136"/>
      <c r="CL120" s="2136"/>
      <c r="CM120" s="2136"/>
      <c r="CN120" s="2136"/>
      <c r="CO120" s="2136"/>
      <c r="CP120" s="2136"/>
      <c r="CQ120" s="2136"/>
      <c r="CR120" s="2136"/>
      <c r="CS120" s="2136"/>
      <c r="CT120" s="2136"/>
      <c r="CU120" s="2136"/>
      <c r="CV120" s="2136"/>
      <c r="CW120" s="2136"/>
      <c r="CX120" s="2136"/>
      <c r="CY120" s="2136"/>
      <c r="CZ120" s="2136"/>
      <c r="DA120" s="2136"/>
      <c r="DB120" s="2136"/>
      <c r="DC120" s="2136"/>
      <c r="DD120" s="2136"/>
      <c r="DE120" s="2136"/>
      <c r="DF120" s="2136"/>
      <c r="DG120" s="2136"/>
      <c r="DH120" s="2136"/>
      <c r="DI120" s="2136"/>
      <c r="DJ120" s="2137"/>
      <c r="DK120" s="10"/>
      <c r="DL120" s="563">
        <v>3</v>
      </c>
    </row>
    <row r="121" spans="2:117" ht="4.9000000000000004" customHeight="1">
      <c r="DK121" s="10"/>
    </row>
    <row r="122" spans="2:117" ht="8.25" customHeight="1">
      <c r="B122" s="2201" t="s">
        <v>129</v>
      </c>
      <c r="C122" s="2202"/>
      <c r="D122" s="13"/>
      <c r="E122" s="13"/>
      <c r="F122" s="13"/>
      <c r="G122" s="15"/>
      <c r="H122" s="2201" t="s">
        <v>130</v>
      </c>
      <c r="I122" s="2202"/>
      <c r="J122" s="2202"/>
      <c r="K122" s="13"/>
      <c r="L122" s="13"/>
      <c r="M122" s="15"/>
      <c r="N122" s="2117" t="s">
        <v>131</v>
      </c>
      <c r="O122" s="2118"/>
      <c r="P122" s="2118"/>
      <c r="Q122" s="2118"/>
      <c r="R122" s="2118"/>
      <c r="S122" s="2118"/>
      <c r="T122" s="2118"/>
      <c r="U122" s="2118"/>
      <c r="V122" s="2118"/>
      <c r="W122" s="13"/>
      <c r="AD122" s="13"/>
      <c r="AE122" s="13"/>
      <c r="AF122" s="2201" t="s">
        <v>133</v>
      </c>
      <c r="AG122" s="2202"/>
      <c r="AH122" s="2202"/>
      <c r="AI122" s="13"/>
      <c r="AJ122" s="13"/>
      <c r="AK122" s="15"/>
      <c r="AL122" s="2204" t="s">
        <v>134</v>
      </c>
      <c r="AM122" s="2205"/>
      <c r="AN122" s="2205"/>
      <c r="AO122" s="2205"/>
      <c r="AP122" s="2205"/>
      <c r="AQ122" s="2205"/>
      <c r="AR122" s="2205"/>
      <c r="AS122" s="2205"/>
      <c r="AT122" s="2205"/>
      <c r="AU122" s="13"/>
      <c r="AV122" s="13"/>
      <c r="AW122" s="15"/>
      <c r="AX122" s="2251">
        <v>30</v>
      </c>
      <c r="AY122" s="2251"/>
      <c r="AZ122" s="328"/>
      <c r="BA122" s="329"/>
      <c r="BB122" s="330"/>
      <c r="BC122" s="330"/>
      <c r="BD122" s="330"/>
      <c r="BE122" s="330"/>
      <c r="BF122" s="330"/>
      <c r="BG122" s="330"/>
      <c r="BH122" s="330"/>
      <c r="BI122" s="330"/>
      <c r="BJ122" s="330"/>
      <c r="BK122" s="352"/>
      <c r="BM122" s="24"/>
      <c r="BN122" s="25"/>
      <c r="BO122" s="25"/>
      <c r="BP122" s="25"/>
      <c r="BQ122" s="25"/>
      <c r="BR122" s="25"/>
      <c r="BS122" s="25"/>
      <c r="BT122" s="25"/>
      <c r="BU122" s="25"/>
      <c r="BV122" s="25"/>
      <c r="BW122" s="25"/>
      <c r="BX122" s="25"/>
      <c r="BY122" s="25"/>
      <c r="BZ122" s="25"/>
      <c r="CA122" s="25"/>
      <c r="CB122" s="25"/>
      <c r="CC122" s="25"/>
      <c r="CD122" s="25"/>
      <c r="CE122" s="25"/>
      <c r="CF122" s="2140"/>
      <c r="CG122" s="2141"/>
      <c r="CH122" s="2141"/>
      <c r="CI122" s="2141"/>
      <c r="CJ122" s="2141"/>
      <c r="CK122" s="2141"/>
      <c r="CL122" s="2141"/>
      <c r="CM122" s="2141"/>
      <c r="CN122" s="2141"/>
      <c r="CO122" s="2141"/>
      <c r="CP122" s="2141"/>
      <c r="CQ122" s="2141"/>
      <c r="CR122" s="2141"/>
      <c r="CS122" s="2141"/>
      <c r="CT122" s="2141"/>
      <c r="CU122" s="2141"/>
      <c r="CV122" s="2141"/>
      <c r="CW122" s="2141"/>
      <c r="CX122" s="2141"/>
      <c r="CY122" s="2141"/>
      <c r="CZ122" s="2141"/>
      <c r="DA122" s="2141"/>
      <c r="DB122" s="2141"/>
      <c r="DC122" s="2141"/>
      <c r="DD122" s="2141"/>
      <c r="DE122" s="2141"/>
      <c r="DF122" s="2141"/>
      <c r="DG122" s="2141"/>
      <c r="DH122" s="2141"/>
      <c r="DI122" s="2141"/>
      <c r="DJ122" s="2142"/>
      <c r="DK122" s="10"/>
    </row>
    <row r="123" spans="2:117" ht="8.25" customHeight="1" thickBot="1">
      <c r="B123" s="2203"/>
      <c r="C123" s="2071"/>
      <c r="G123" s="18"/>
      <c r="H123" s="2203"/>
      <c r="I123" s="2071"/>
      <c r="J123" s="2071"/>
      <c r="M123" s="18"/>
      <c r="N123" s="2119"/>
      <c r="O123" s="2120"/>
      <c r="P123" s="2120"/>
      <c r="Q123" s="2120"/>
      <c r="R123" s="2120"/>
      <c r="S123" s="2120"/>
      <c r="T123" s="2120"/>
      <c r="U123" s="2120"/>
      <c r="V123" s="2120"/>
      <c r="AF123" s="2203"/>
      <c r="AG123" s="2071"/>
      <c r="AH123" s="2071"/>
      <c r="AK123" s="18"/>
      <c r="AL123" s="2206"/>
      <c r="AM123" s="2207"/>
      <c r="AN123" s="2207"/>
      <c r="AO123" s="2207"/>
      <c r="AP123" s="2207"/>
      <c r="AQ123" s="2207"/>
      <c r="AR123" s="2207"/>
      <c r="AS123" s="2207"/>
      <c r="AT123" s="2207"/>
      <c r="AW123" s="18"/>
      <c r="AX123" s="2252"/>
      <c r="AY123" s="2252"/>
      <c r="AZ123"/>
      <c r="BA123"/>
      <c r="BC123" s="338"/>
      <c r="BD123" s="2291" t="s">
        <v>338</v>
      </c>
      <c r="BE123" s="2292"/>
      <c r="BF123" s="2292"/>
      <c r="BG123" s="2292"/>
      <c r="BH123" s="2292"/>
      <c r="BI123" s="2292"/>
      <c r="BJ123" s="2292"/>
      <c r="BK123" s="2293"/>
      <c r="BM123" s="27"/>
      <c r="BN123" s="2250" t="s">
        <v>91</v>
      </c>
      <c r="BO123" s="2058"/>
      <c r="BP123" s="2058"/>
      <c r="BQ123" s="2058"/>
      <c r="BR123" s="2058"/>
      <c r="BS123" s="2058"/>
      <c r="BT123" s="2058"/>
      <c r="BU123" s="2058"/>
      <c r="BV123" s="2058"/>
      <c r="BW123" s="2058"/>
      <c r="BX123" s="2058"/>
      <c r="BY123" s="2058"/>
      <c r="BZ123" s="2058"/>
      <c r="CA123" s="2058"/>
      <c r="CB123" s="2058"/>
      <c r="CC123" s="2058"/>
      <c r="CD123" s="2058"/>
      <c r="CE123" s="44"/>
      <c r="CF123" s="2143"/>
      <c r="CG123" s="2144"/>
      <c r="CH123" s="2144"/>
      <c r="CI123" s="2144"/>
      <c r="CJ123" s="2144"/>
      <c r="CK123" s="2144"/>
      <c r="CL123" s="2144"/>
      <c r="CM123" s="2144"/>
      <c r="CN123" s="2144"/>
      <c r="CO123" s="2144"/>
      <c r="CP123" s="2144"/>
      <c r="CQ123" s="2144"/>
      <c r="CR123" s="2144"/>
      <c r="CS123" s="2144"/>
      <c r="CT123" s="2144"/>
      <c r="CU123" s="2144"/>
      <c r="CV123" s="2144"/>
      <c r="CW123" s="2144"/>
      <c r="CX123" s="2144"/>
      <c r="CY123" s="2144"/>
      <c r="CZ123" s="2144"/>
      <c r="DA123" s="2144"/>
      <c r="DB123" s="2144"/>
      <c r="DC123" s="2144"/>
      <c r="DD123" s="2144"/>
      <c r="DE123" s="2144"/>
      <c r="DF123" s="2144"/>
      <c r="DG123" s="2144"/>
      <c r="DH123" s="2144"/>
      <c r="DI123" s="2144"/>
      <c r="DJ123" s="2145"/>
      <c r="DK123" s="10"/>
    </row>
    <row r="124" spans="2:117" ht="8.25" customHeight="1">
      <c r="B124" s="16"/>
      <c r="G124" s="18"/>
      <c r="H124" s="2192" t="s">
        <v>64</v>
      </c>
      <c r="I124" s="2193"/>
      <c r="J124" s="2193"/>
      <c r="K124" s="2193"/>
      <c r="L124" s="2193"/>
      <c r="M124" s="2194"/>
      <c r="N124" s="1657">
        <f>'保険料計算シート（非表示）'!D22</f>
        <v>0</v>
      </c>
      <c r="O124" s="1658"/>
      <c r="P124" s="1658"/>
      <c r="Q124" s="1658"/>
      <c r="R124" s="1658"/>
      <c r="S124" s="1658"/>
      <c r="T124" s="1658"/>
      <c r="U124" s="1658"/>
      <c r="V124" s="1658"/>
      <c r="W124" s="1658"/>
      <c r="X124" s="1461"/>
      <c r="Y124" s="1461"/>
      <c r="Z124" s="1461"/>
      <c r="AA124" s="1461"/>
      <c r="AB124" s="1461"/>
      <c r="AC124" s="1461"/>
      <c r="AF124" s="2192" t="s">
        <v>66</v>
      </c>
      <c r="AG124" s="2193"/>
      <c r="AH124" s="2193"/>
      <c r="AI124" s="2193"/>
      <c r="AJ124" s="2193"/>
      <c r="AK124" s="2194"/>
      <c r="AL124" s="1657">
        <f>'保険料計算シート（非表示）'!F22</f>
        <v>0</v>
      </c>
      <c r="AM124" s="1658"/>
      <c r="AN124" s="1658"/>
      <c r="AO124" s="1658"/>
      <c r="AP124" s="1658"/>
      <c r="AQ124" s="1658"/>
      <c r="AR124" s="1658"/>
      <c r="AS124" s="1658"/>
      <c r="AT124" s="1658"/>
      <c r="AU124" s="1658"/>
      <c r="AW124" s="18"/>
      <c r="AY124" s="1570"/>
      <c r="AZ124" s="1571"/>
      <c r="BA124" s="1572"/>
      <c r="BB124" s="1470"/>
      <c r="BC124" s="1581"/>
      <c r="BD124" s="2292"/>
      <c r="BE124" s="2292"/>
      <c r="BF124" s="2292"/>
      <c r="BG124" s="2292"/>
      <c r="BH124" s="2292"/>
      <c r="BI124" s="2292"/>
      <c r="BJ124" s="2292"/>
      <c r="BK124" s="2293"/>
      <c r="BM124" s="27"/>
      <c r="BN124" s="2058"/>
      <c r="BO124" s="2058"/>
      <c r="BP124" s="2058"/>
      <c r="BQ124" s="2058"/>
      <c r="BR124" s="2058"/>
      <c r="BS124" s="2058"/>
      <c r="BT124" s="2058"/>
      <c r="BU124" s="2058"/>
      <c r="BV124" s="2058"/>
      <c r="BW124" s="2058"/>
      <c r="BX124" s="2058"/>
      <c r="BY124" s="2058"/>
      <c r="BZ124" s="2058"/>
      <c r="CA124" s="2058"/>
      <c r="CB124" s="2058"/>
      <c r="CC124" s="2058"/>
      <c r="CD124" s="2058"/>
      <c r="CE124" s="44"/>
      <c r="CF124" s="2143"/>
      <c r="CG124" s="2144"/>
      <c r="CH124" s="2144"/>
      <c r="CI124" s="2144"/>
      <c r="CJ124" s="2144"/>
      <c r="CK124" s="2144"/>
      <c r="CL124" s="2144"/>
      <c r="CM124" s="2144"/>
      <c r="CN124" s="2144"/>
      <c r="CO124" s="2144"/>
      <c r="CP124" s="2144"/>
      <c r="CQ124" s="2144"/>
      <c r="CR124" s="2144"/>
      <c r="CS124" s="2144"/>
      <c r="CT124" s="2144"/>
      <c r="CU124" s="2144"/>
      <c r="CV124" s="2144"/>
      <c r="CW124" s="2144"/>
      <c r="CX124" s="2144"/>
      <c r="CY124" s="2144"/>
      <c r="CZ124" s="2144"/>
      <c r="DA124" s="2144"/>
      <c r="DB124" s="2144"/>
      <c r="DC124" s="2144"/>
      <c r="DD124" s="2144"/>
      <c r="DE124" s="2144"/>
      <c r="DF124" s="2144"/>
      <c r="DG124" s="2144"/>
      <c r="DH124" s="2144"/>
      <c r="DI124" s="2144"/>
      <c r="DJ124" s="2145"/>
      <c r="DK124" s="10"/>
    </row>
    <row r="125" spans="2:117" ht="8.25" customHeight="1">
      <c r="B125" s="16"/>
      <c r="G125" s="18"/>
      <c r="H125" s="2192"/>
      <c r="I125" s="2193"/>
      <c r="J125" s="2193"/>
      <c r="K125" s="2193"/>
      <c r="L125" s="2193"/>
      <c r="M125" s="2194"/>
      <c r="N125" s="1657"/>
      <c r="O125" s="1658"/>
      <c r="P125" s="1658"/>
      <c r="Q125" s="1658"/>
      <c r="R125" s="1658"/>
      <c r="S125" s="1658"/>
      <c r="T125" s="1658"/>
      <c r="U125" s="1658"/>
      <c r="V125" s="1658"/>
      <c r="W125" s="1658"/>
      <c r="X125" s="1461"/>
      <c r="Y125" s="1461"/>
      <c r="Z125" s="1461"/>
      <c r="AA125" s="1461"/>
      <c r="AB125" s="1461"/>
      <c r="AC125" s="1461"/>
      <c r="AD125" s="1581" t="s">
        <v>26</v>
      </c>
      <c r="AE125" s="1985"/>
      <c r="AF125" s="2192"/>
      <c r="AG125" s="2193"/>
      <c r="AH125" s="2193"/>
      <c r="AI125" s="2193"/>
      <c r="AJ125" s="2193"/>
      <c r="AK125" s="2194"/>
      <c r="AL125" s="1657"/>
      <c r="AM125" s="1658"/>
      <c r="AN125" s="1658"/>
      <c r="AO125" s="1658"/>
      <c r="AP125" s="1658"/>
      <c r="AQ125" s="1658"/>
      <c r="AR125" s="1658"/>
      <c r="AS125" s="1658"/>
      <c r="AT125" s="1658"/>
      <c r="AU125" s="1658"/>
      <c r="AV125" s="1581" t="s">
        <v>26</v>
      </c>
      <c r="AW125" s="1985"/>
      <c r="AY125" s="1573"/>
      <c r="AZ125" s="1574"/>
      <c r="BA125" s="1575"/>
      <c r="BB125" s="1581"/>
      <c r="BC125" s="1581"/>
      <c r="BD125" s="2292"/>
      <c r="BE125" s="2292"/>
      <c r="BF125" s="2292"/>
      <c r="BG125" s="2292"/>
      <c r="BH125" s="2292"/>
      <c r="BI125" s="2292"/>
      <c r="BJ125" s="2292"/>
      <c r="BK125" s="2293"/>
      <c r="BM125" s="27"/>
      <c r="BN125" s="2058"/>
      <c r="BO125" s="2058"/>
      <c r="BP125" s="2058"/>
      <c r="BQ125" s="2058"/>
      <c r="BR125" s="2058"/>
      <c r="BS125" s="2058"/>
      <c r="BT125" s="2058"/>
      <c r="BU125" s="2058"/>
      <c r="BV125" s="2058"/>
      <c r="BW125" s="2058"/>
      <c r="BX125" s="2058"/>
      <c r="BY125" s="2058"/>
      <c r="BZ125" s="2058"/>
      <c r="CA125" s="2058"/>
      <c r="CB125" s="2058"/>
      <c r="CC125" s="2058"/>
      <c r="CD125" s="2058"/>
      <c r="CE125" s="44"/>
      <c r="CF125" s="2143"/>
      <c r="CG125" s="2144"/>
      <c r="CH125" s="2144"/>
      <c r="CI125" s="2144"/>
      <c r="CJ125" s="2144"/>
      <c r="CK125" s="2144"/>
      <c r="CL125" s="2144"/>
      <c r="CM125" s="2144"/>
      <c r="CN125" s="2144"/>
      <c r="CO125" s="2144"/>
      <c r="CP125" s="2144"/>
      <c r="CQ125" s="2144"/>
      <c r="CR125" s="2144"/>
      <c r="CS125" s="2144"/>
      <c r="CT125" s="2144"/>
      <c r="CU125" s="2144"/>
      <c r="CV125" s="2144"/>
      <c r="CW125" s="2144"/>
      <c r="CX125" s="2144"/>
      <c r="CY125" s="2144"/>
      <c r="CZ125" s="2144"/>
      <c r="DA125" s="2144"/>
      <c r="DB125" s="2144"/>
      <c r="DC125" s="2144"/>
      <c r="DD125" s="2144"/>
      <c r="DE125" s="2144"/>
      <c r="DF125" s="2144"/>
      <c r="DG125" s="2144"/>
      <c r="DH125" s="2144"/>
      <c r="DI125" s="2144"/>
      <c r="DJ125" s="2145"/>
      <c r="DK125" s="10"/>
    </row>
    <row r="126" spans="2:117" ht="8.25" customHeight="1" thickBot="1">
      <c r="B126" s="2192" t="s">
        <v>62</v>
      </c>
      <c r="C126" s="2193"/>
      <c r="D126" s="2193"/>
      <c r="E126" s="2193"/>
      <c r="F126" s="2193"/>
      <c r="G126" s="2194"/>
      <c r="H126" s="19"/>
      <c r="I126" s="12"/>
      <c r="J126" s="12"/>
      <c r="K126" s="12"/>
      <c r="L126" s="12"/>
      <c r="M126" s="20"/>
      <c r="N126" s="1659"/>
      <c r="O126" s="1660"/>
      <c r="P126" s="1660"/>
      <c r="Q126" s="1660"/>
      <c r="R126" s="1660"/>
      <c r="S126" s="1660"/>
      <c r="T126" s="1660"/>
      <c r="U126" s="1660"/>
      <c r="V126" s="1660"/>
      <c r="W126" s="1660"/>
      <c r="X126" s="1661"/>
      <c r="Y126" s="1661"/>
      <c r="Z126" s="1661"/>
      <c r="AA126" s="1661"/>
      <c r="AB126" s="1661"/>
      <c r="AC126" s="1661"/>
      <c r="AD126" s="1584"/>
      <c r="AE126" s="1638"/>
      <c r="AF126" s="19"/>
      <c r="AG126" s="12"/>
      <c r="AH126" s="12"/>
      <c r="AI126" s="12"/>
      <c r="AJ126" s="12"/>
      <c r="AK126" s="20"/>
      <c r="AL126" s="1659"/>
      <c r="AM126" s="1660"/>
      <c r="AN126" s="1660"/>
      <c r="AO126" s="1660"/>
      <c r="AP126" s="1660"/>
      <c r="AQ126" s="1660"/>
      <c r="AR126" s="1660"/>
      <c r="AS126" s="1660"/>
      <c r="AT126" s="1660"/>
      <c r="AU126" s="1660"/>
      <c r="AV126" s="1584"/>
      <c r="AW126" s="1638"/>
      <c r="AX126" s="339"/>
      <c r="AY126" s="1576"/>
      <c r="AZ126" s="1577"/>
      <c r="BA126" s="1578"/>
      <c r="BB126" s="1581"/>
      <c r="BC126" s="1581"/>
      <c r="BD126" s="2292"/>
      <c r="BE126" s="2292"/>
      <c r="BF126" s="2292"/>
      <c r="BG126" s="2292"/>
      <c r="BH126" s="2292"/>
      <c r="BI126" s="2292"/>
      <c r="BJ126" s="2292"/>
      <c r="BK126" s="2293"/>
      <c r="BM126" s="29"/>
      <c r="BN126" s="11"/>
      <c r="BO126" s="11"/>
      <c r="BP126" s="11"/>
      <c r="BQ126" s="11"/>
      <c r="BR126" s="11"/>
      <c r="BS126" s="11"/>
      <c r="BT126" s="11"/>
      <c r="BU126" s="11"/>
      <c r="BV126" s="11"/>
      <c r="BW126" s="11"/>
      <c r="BX126" s="11"/>
      <c r="BY126" s="11"/>
      <c r="BZ126" s="11"/>
      <c r="CA126" s="11"/>
      <c r="CB126" s="11"/>
      <c r="CC126" s="11"/>
      <c r="CD126" s="11"/>
      <c r="CE126" s="11"/>
      <c r="CF126" s="2146"/>
      <c r="CG126" s="2147"/>
      <c r="CH126" s="2147"/>
      <c r="CI126" s="2147"/>
      <c r="CJ126" s="2147"/>
      <c r="CK126" s="2147"/>
      <c r="CL126" s="2147"/>
      <c r="CM126" s="2147"/>
      <c r="CN126" s="2147"/>
      <c r="CO126" s="2147"/>
      <c r="CP126" s="2147"/>
      <c r="CQ126" s="2147"/>
      <c r="CR126" s="2147"/>
      <c r="CS126" s="2147"/>
      <c r="CT126" s="2147"/>
      <c r="CU126" s="2147"/>
      <c r="CV126" s="2147"/>
      <c r="CW126" s="2147"/>
      <c r="CX126" s="2147"/>
      <c r="CY126" s="2147"/>
      <c r="CZ126" s="2147"/>
      <c r="DA126" s="2147"/>
      <c r="DB126" s="2147"/>
      <c r="DC126" s="2147"/>
      <c r="DD126" s="2147"/>
      <c r="DE126" s="2147"/>
      <c r="DF126" s="2147"/>
      <c r="DG126" s="2147"/>
      <c r="DH126" s="2147"/>
      <c r="DI126" s="2147"/>
      <c r="DJ126" s="2148"/>
      <c r="DK126" s="10"/>
    </row>
    <row r="127" spans="2:117" ht="7.9" customHeight="1">
      <c r="B127" s="2192"/>
      <c r="C127" s="2193"/>
      <c r="D127" s="2193"/>
      <c r="E127" s="2193"/>
      <c r="F127" s="2193"/>
      <c r="G127" s="2194"/>
      <c r="H127" s="2071" t="s">
        <v>132</v>
      </c>
      <c r="I127" s="2071"/>
      <c r="J127" s="2071"/>
      <c r="K127" s="13"/>
      <c r="L127" s="13"/>
      <c r="M127" s="15"/>
      <c r="N127" s="317"/>
      <c r="O127" s="318"/>
      <c r="P127" s="318"/>
      <c r="Q127" s="318"/>
      <c r="R127" s="318"/>
      <c r="S127" s="318"/>
      <c r="T127" s="318"/>
      <c r="U127" s="318"/>
      <c r="V127" s="318"/>
      <c r="W127" s="308"/>
      <c r="X127" s="327"/>
      <c r="Y127" s="327"/>
      <c r="Z127" s="327"/>
      <c r="AA127" s="327"/>
      <c r="AB127" s="327"/>
      <c r="AC127" s="327"/>
      <c r="AD127" s="17"/>
      <c r="AE127" s="17"/>
      <c r="AL127" s="308"/>
      <c r="AM127" s="308"/>
      <c r="AN127" s="308"/>
      <c r="AO127" s="308"/>
      <c r="AP127" s="308"/>
      <c r="AQ127" s="308"/>
      <c r="AR127" s="308"/>
      <c r="AS127" s="308"/>
      <c r="AT127" s="308"/>
      <c r="AU127" s="308"/>
      <c r="AV127" s="308"/>
      <c r="AW127" s="308"/>
      <c r="AX127" s="308"/>
      <c r="AY127" s="308"/>
      <c r="AZ127" s="308"/>
      <c r="BA127" s="308"/>
      <c r="BB127" s="333"/>
      <c r="BC127" s="340"/>
      <c r="BD127" s="2292"/>
      <c r="BE127" s="2292"/>
      <c r="BF127" s="2292"/>
      <c r="BG127" s="2292"/>
      <c r="BH127" s="2292"/>
      <c r="BI127" s="2292"/>
      <c r="BJ127" s="2292"/>
      <c r="BK127" s="2293"/>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0"/>
      <c r="DL127" s="2248" t="s">
        <v>355</v>
      </c>
      <c r="DM127" s="2249"/>
    </row>
    <row r="128" spans="2:117" ht="8.25" customHeight="1" thickBot="1">
      <c r="B128" s="16"/>
      <c r="G128" s="18"/>
      <c r="H128" s="2071"/>
      <c r="I128" s="2071"/>
      <c r="J128" s="2071"/>
      <c r="K128" s="8"/>
      <c r="L128" s="8"/>
      <c r="M128" s="8"/>
      <c r="N128" s="319"/>
      <c r="O128" s="320"/>
      <c r="P128" s="320"/>
      <c r="Q128" s="320"/>
      <c r="R128" s="320"/>
      <c r="S128" s="320"/>
      <c r="T128" s="21" t="s">
        <v>32</v>
      </c>
      <c r="U128" s="320"/>
      <c r="V128" s="320"/>
      <c r="W128" s="21" t="s">
        <v>33</v>
      </c>
      <c r="X128" s="21"/>
      <c r="Y128" s="21"/>
      <c r="Z128" s="21" t="s">
        <v>34</v>
      </c>
      <c r="AA128" s="21"/>
      <c r="AB128" s="21"/>
      <c r="AC128" s="21" t="s">
        <v>31</v>
      </c>
      <c r="AD128" s="21"/>
      <c r="AE128" s="21"/>
      <c r="AF128" s="21" t="s">
        <v>32</v>
      </c>
      <c r="AG128" s="21"/>
      <c r="AH128" s="21"/>
      <c r="AI128" s="21" t="s">
        <v>33</v>
      </c>
      <c r="AJ128" s="21"/>
      <c r="AK128" s="21"/>
      <c r="AL128" s="21" t="s">
        <v>35</v>
      </c>
      <c r="AM128" s="21"/>
      <c r="AN128" s="21"/>
      <c r="AO128" s="21" t="s">
        <v>31</v>
      </c>
      <c r="AP128" s="21"/>
      <c r="AQ128" s="21"/>
      <c r="AR128" s="21" t="s">
        <v>32</v>
      </c>
      <c r="AS128" s="21"/>
      <c r="AT128" s="21"/>
      <c r="AU128" s="21" t="s">
        <v>33</v>
      </c>
      <c r="AV128" s="21"/>
      <c r="AW128" s="21"/>
      <c r="AX128" s="21" t="s">
        <v>26</v>
      </c>
      <c r="AY128" s="21"/>
      <c r="AZ128"/>
      <c r="BA128"/>
      <c r="BC128" s="341"/>
      <c r="BD128" s="2292"/>
      <c r="BE128" s="2292"/>
      <c r="BF128" s="2292"/>
      <c r="BG128" s="2292"/>
      <c r="BH128" s="2292"/>
      <c r="BI128" s="2292"/>
      <c r="BJ128" s="2292"/>
      <c r="BK128" s="2293"/>
      <c r="BM128" s="554"/>
      <c r="BN128" s="555"/>
      <c r="BO128" s="555"/>
      <c r="BP128" s="555"/>
      <c r="BQ128" s="555"/>
      <c r="BR128" s="555"/>
      <c r="BS128" s="555"/>
      <c r="BT128" s="555"/>
      <c r="BU128" s="555"/>
      <c r="BV128" s="555"/>
      <c r="BW128" s="555"/>
      <c r="BX128" s="555"/>
      <c r="BY128" s="555"/>
      <c r="BZ128" s="555"/>
      <c r="CA128" s="555"/>
      <c r="CB128" s="555"/>
      <c r="CC128" s="555"/>
      <c r="CD128" s="555"/>
      <c r="CE128" s="555"/>
      <c r="CF128" s="555"/>
      <c r="CG128" s="555"/>
      <c r="CH128" s="555"/>
      <c r="CI128" s="555"/>
      <c r="CJ128" s="555"/>
      <c r="CK128" s="555"/>
      <c r="CL128" s="555"/>
      <c r="CM128" s="555"/>
      <c r="CN128" s="555"/>
      <c r="CO128" s="555"/>
      <c r="CP128" s="555"/>
      <c r="CQ128" s="555"/>
      <c r="CR128" s="555"/>
      <c r="CS128" s="555"/>
      <c r="CT128" s="555"/>
      <c r="CU128" s="555"/>
      <c r="CV128" s="555"/>
      <c r="CW128" s="555"/>
      <c r="CX128" s="555"/>
      <c r="CY128" s="555"/>
      <c r="CZ128" s="555"/>
      <c r="DA128" s="555"/>
      <c r="DB128" s="555"/>
      <c r="DC128" s="555"/>
      <c r="DD128" s="555"/>
      <c r="DE128" s="555"/>
      <c r="DF128" s="555"/>
      <c r="DG128" s="555"/>
      <c r="DH128" s="555"/>
      <c r="DI128" s="555"/>
      <c r="DJ128" s="556"/>
      <c r="DK128" s="10"/>
      <c r="DL128" s="562" t="s">
        <v>697</v>
      </c>
      <c r="DM128" s="562" t="s">
        <v>677</v>
      </c>
    </row>
    <row r="129" spans="1:121" ht="8.25" customHeight="1">
      <c r="B129" s="16"/>
      <c r="G129" s="18"/>
      <c r="H129" s="2192" t="s">
        <v>65</v>
      </c>
      <c r="I129" s="2193"/>
      <c r="J129" s="2193"/>
      <c r="K129" s="2193"/>
      <c r="L129" s="2193"/>
      <c r="M129" s="2194"/>
      <c r="N129" s="311"/>
      <c r="O129" s="312"/>
      <c r="P129" s="312"/>
      <c r="Q129" s="312"/>
      <c r="R129" s="312"/>
      <c r="S129" s="1602" t="str">
        <f>IF(ISERROR(MID('保険料計算シート（非表示）'!E22,LEN('保険料計算シート（非表示）'!E22)-10,1)),"",MID('保険料計算シート（非表示）'!E22,LEN('保険料計算シート（非表示）'!E22)-10,1))</f>
        <v/>
      </c>
      <c r="T129" s="1603"/>
      <c r="U129" s="1603"/>
      <c r="V129" s="1569" t="str">
        <f>IF(ISERROR(MID('保険料計算シート（非表示）'!E22,LEN('保険料計算シート（非表示）'!E22)-9,1)),"",MID('保険料計算シート（非表示）'!E22,LEN('保険料計算シート（非表示）'!E22)-9,1))</f>
        <v/>
      </c>
      <c r="W129" s="1569"/>
      <c r="X129" s="1569"/>
      <c r="Y129" s="1613" t="str">
        <f>IF(ISERROR(MID('保険料計算シート（非表示）'!E22,LEN('保険料計算シート（非表示）'!E22)-8,1)),"",MID('保険料計算シート（非表示）'!E22,LEN('保険料計算シート（非表示）'!E22)-8,1))</f>
        <v/>
      </c>
      <c r="Z129" s="1569"/>
      <c r="AA129" s="1569"/>
      <c r="AB129" s="1569" t="str">
        <f>IF(ISERROR(MID('保険料計算シート（非表示）'!E22,LEN('保険料計算シート（非表示）'!E22)-7,1)),"",MID('保険料計算シート（非表示）'!E22,LEN('保険料計算シート（非表示）'!E22)-7,1))</f>
        <v/>
      </c>
      <c r="AC129" s="1569"/>
      <c r="AD129" s="1569"/>
      <c r="AE129" s="1569" t="str">
        <f>IF(ISERROR(MID('保険料計算シート（非表示）'!E22,LEN('保険料計算シート（非表示）'!E22)-6,1)),"",MID('保険料計算シート（非表示）'!E22,LEN('保険料計算シート（非表示）'!E22)-6,1))</f>
        <v/>
      </c>
      <c r="AF129" s="1569"/>
      <c r="AG129" s="1569"/>
      <c r="AH129" s="1569" t="str">
        <f>IF(ISERROR(MID('保険料計算シート（非表示）'!E22,LEN('保険料計算シート（非表示）'!E22)-5,1)),"",MID('保険料計算シート（非表示）'!E22,LEN('保険料計算シート（非表示）'!E22)-5,1))</f>
        <v/>
      </c>
      <c r="AI129" s="1569"/>
      <c r="AJ129" s="1569"/>
      <c r="AK129" s="1569" t="str">
        <f>IF(ISERROR(MID('保険料計算シート（非表示）'!E22,LEN('保険料計算シート（非表示）'!E22)-4,1)),"",MID('保険料計算シート（非表示）'!E22,LEN('保険料計算シート（非表示）'!E22)-4,1))</f>
        <v/>
      </c>
      <c r="AL129" s="1569"/>
      <c r="AM129" s="1569"/>
      <c r="AN129" s="1569" t="str">
        <f>IF(ISERROR(MID('保険料計算シート（非表示）'!E22,LEN('保険料計算シート（非表示）'!E22)-3,1)),"",MID('保険料計算シート（非表示）'!E22,LEN('保険料計算シート（非表示）'!E22)-3,1))</f>
        <v/>
      </c>
      <c r="AO129" s="1569"/>
      <c r="AP129" s="1569"/>
      <c r="AQ129" s="1569" t="str">
        <f>IF(ISERROR(MID('保険料計算シート（非表示）'!E22,LEN('保険料計算シート（非表示）'!E22)-2,1)),"",MID('保険料計算シート（非表示）'!E22,LEN('保険料計算シート（非表示）'!E22)-2,1))</f>
        <v/>
      </c>
      <c r="AR129" s="1569"/>
      <c r="AS129" s="1569"/>
      <c r="AT129" s="1569" t="str">
        <f>IF(ISERROR(MID('保険料計算シート（非表示）'!E22,LEN('保険料計算シート（非表示）'!E22)-1,1)),"",MID('保険料計算シート（非表示）'!E22,LEN('保険料計算シート（非表示）'!E22)-1,1))</f>
        <v/>
      </c>
      <c r="AU129" s="1569"/>
      <c r="AV129" s="1569"/>
      <c r="AW129" s="1569" t="str">
        <f>IF('保険料計算シート（非表示）'!E22=0,"",IF(ISERROR(MID('保険料計算シート（非表示）'!E22,LEN('保険料計算シート（非表示）'!E22),1)),"",MID('保険料計算シート（非表示）'!E22,LEN('保険料計算シート（非表示）'!E22),1)))</f>
        <v/>
      </c>
      <c r="AX129" s="1569"/>
      <c r="AY129" s="1583"/>
      <c r="AZ129" s="1580"/>
      <c r="BA129" s="1581"/>
      <c r="BC129" s="341"/>
      <c r="BD129" s="2292"/>
      <c r="BE129" s="2292"/>
      <c r="BF129" s="2292"/>
      <c r="BG129" s="2292"/>
      <c r="BH129" s="2292"/>
      <c r="BI129" s="2292"/>
      <c r="BJ129" s="2292"/>
      <c r="BK129" s="2293"/>
      <c r="BM129" s="557"/>
      <c r="BN129" s="126"/>
      <c r="BO129" s="2290" t="s">
        <v>696</v>
      </c>
      <c r="BP129" s="2290"/>
      <c r="BQ129" s="2290"/>
      <c r="BR129" s="2290"/>
      <c r="BS129" s="2290"/>
      <c r="BT129" s="2290"/>
      <c r="BU129" s="2290"/>
      <c r="BV129" s="2290"/>
      <c r="BW129" s="2290"/>
      <c r="BX129" s="2290"/>
      <c r="BY129" s="2290"/>
      <c r="CB129" s="1470"/>
      <c r="CC129" s="1581"/>
      <c r="CD129" s="2161"/>
      <c r="CE129" s="2162"/>
      <c r="CF129" s="2162"/>
      <c r="CG129" s="2162"/>
      <c r="CH129" s="2162"/>
      <c r="CI129" s="2162"/>
      <c r="CJ129" s="2162"/>
      <c r="CK129" s="2162"/>
      <c r="CL129" s="2162"/>
      <c r="CM129" s="2162"/>
      <c r="CN129" s="2162"/>
      <c r="CO129" s="2162"/>
      <c r="CP129" s="2162"/>
      <c r="CQ129" s="2162"/>
      <c r="CR129" s="2162"/>
      <c r="CS129" s="2162"/>
      <c r="CT129" s="2162"/>
      <c r="CU129" s="2162"/>
      <c r="CV129" s="2162"/>
      <c r="CW129" s="2162"/>
      <c r="CX129" s="2162"/>
      <c r="CY129" s="2162"/>
      <c r="CZ129" s="2162"/>
      <c r="DA129" s="2162"/>
      <c r="DB129" s="2162"/>
      <c r="DC129" s="2162"/>
      <c r="DD129" s="2163"/>
      <c r="DJ129" s="558"/>
      <c r="DK129" s="10"/>
      <c r="DL129" s="564"/>
      <c r="DM129" s="563">
        <v>1</v>
      </c>
    </row>
    <row r="130" spans="1:121" ht="8.25" customHeight="1">
      <c r="B130" s="331"/>
      <c r="C130" s="8"/>
      <c r="D130" s="8"/>
      <c r="E130" s="8"/>
      <c r="F130" s="8"/>
      <c r="G130" s="332"/>
      <c r="H130" s="2192"/>
      <c r="I130" s="2193"/>
      <c r="J130" s="2193"/>
      <c r="K130" s="2193"/>
      <c r="L130" s="2193"/>
      <c r="M130" s="2194"/>
      <c r="N130" s="16"/>
      <c r="S130" s="1602"/>
      <c r="T130" s="1603"/>
      <c r="U130" s="1603"/>
      <c r="V130" s="1569"/>
      <c r="W130" s="1569"/>
      <c r="X130" s="1569"/>
      <c r="Y130" s="1613"/>
      <c r="Z130" s="1569"/>
      <c r="AA130" s="1569"/>
      <c r="AB130" s="1569"/>
      <c r="AC130" s="1569"/>
      <c r="AD130" s="1569"/>
      <c r="AE130" s="1569"/>
      <c r="AF130" s="1569"/>
      <c r="AG130" s="1569"/>
      <c r="AH130" s="1569"/>
      <c r="AI130" s="1569"/>
      <c r="AJ130" s="1569"/>
      <c r="AK130" s="1569"/>
      <c r="AL130" s="1569"/>
      <c r="AM130" s="1569"/>
      <c r="AN130" s="1569"/>
      <c r="AO130" s="1569"/>
      <c r="AP130" s="1569"/>
      <c r="AQ130" s="1569"/>
      <c r="AR130" s="1569"/>
      <c r="AS130" s="1569"/>
      <c r="AT130" s="1569"/>
      <c r="AU130" s="1569"/>
      <c r="AV130" s="1569"/>
      <c r="AW130" s="1569"/>
      <c r="AX130" s="1569"/>
      <c r="AY130" s="1583"/>
      <c r="AZ130" s="1582"/>
      <c r="BA130" s="1581"/>
      <c r="BB130"/>
      <c r="BC130" s="342"/>
      <c r="BD130" s="2292"/>
      <c r="BE130" s="2292"/>
      <c r="BF130" s="2292"/>
      <c r="BG130" s="2292"/>
      <c r="BH130" s="2292"/>
      <c r="BI130" s="2292"/>
      <c r="BJ130" s="2292"/>
      <c r="BK130" s="2293"/>
      <c r="BM130" s="557"/>
      <c r="BO130" s="2290"/>
      <c r="BP130" s="2290"/>
      <c r="BQ130" s="2290"/>
      <c r="BR130" s="2290"/>
      <c r="BS130" s="2290"/>
      <c r="BT130" s="2290"/>
      <c r="BU130" s="2290"/>
      <c r="BV130" s="2290"/>
      <c r="BW130" s="2290"/>
      <c r="BX130" s="2290"/>
      <c r="BY130" s="2290"/>
      <c r="CB130" s="1581"/>
      <c r="CC130" s="1581"/>
      <c r="CD130" s="2164"/>
      <c r="CE130" s="2165"/>
      <c r="CF130" s="2165"/>
      <c r="CG130" s="2165"/>
      <c r="CH130" s="2165"/>
      <c r="CI130" s="2165"/>
      <c r="CJ130" s="2165"/>
      <c r="CK130" s="2165"/>
      <c r="CL130" s="2165"/>
      <c r="CM130" s="2165"/>
      <c r="CN130" s="2165"/>
      <c r="CO130" s="2165"/>
      <c r="CP130" s="2165"/>
      <c r="CQ130" s="2165"/>
      <c r="CR130" s="2165"/>
      <c r="CS130" s="2165"/>
      <c r="CT130" s="2165"/>
      <c r="CU130" s="2165"/>
      <c r="CV130" s="2165"/>
      <c r="CW130" s="2165"/>
      <c r="CX130" s="2165"/>
      <c r="CY130" s="2165"/>
      <c r="CZ130" s="2165"/>
      <c r="DA130" s="2165"/>
      <c r="DB130" s="2165"/>
      <c r="DC130" s="2165"/>
      <c r="DD130" s="2166"/>
      <c r="DJ130" s="558"/>
      <c r="DK130" s="10"/>
      <c r="DL130" s="337"/>
      <c r="DM130" s="563">
        <v>2</v>
      </c>
    </row>
    <row r="131" spans="1:121" ht="8.25" customHeight="1" thickBot="1">
      <c r="B131" s="331"/>
      <c r="C131" s="8"/>
      <c r="D131" s="8"/>
      <c r="E131" s="8"/>
      <c r="F131" s="8"/>
      <c r="G131" s="332"/>
      <c r="H131" s="331"/>
      <c r="I131" s="8"/>
      <c r="J131" s="8"/>
      <c r="K131" s="8"/>
      <c r="L131" s="8"/>
      <c r="M131" s="332"/>
      <c r="N131" s="16"/>
      <c r="S131" s="1602"/>
      <c r="T131" s="1603"/>
      <c r="U131" s="1603"/>
      <c r="V131" s="1569"/>
      <c r="W131" s="1569"/>
      <c r="X131" s="1569"/>
      <c r="Y131" s="1613"/>
      <c r="Z131" s="1569"/>
      <c r="AA131" s="1569"/>
      <c r="AB131" s="1569"/>
      <c r="AC131" s="1569"/>
      <c r="AD131" s="1569"/>
      <c r="AE131" s="1569"/>
      <c r="AF131" s="1569"/>
      <c r="AG131" s="1569"/>
      <c r="AH131" s="1569"/>
      <c r="AI131" s="1569"/>
      <c r="AJ131" s="1569"/>
      <c r="AK131" s="1569"/>
      <c r="AL131" s="1569"/>
      <c r="AM131" s="1569"/>
      <c r="AN131" s="1569"/>
      <c r="AO131" s="1569"/>
      <c r="AP131" s="1569"/>
      <c r="AQ131" s="1569"/>
      <c r="AR131" s="1569"/>
      <c r="AS131" s="1569"/>
      <c r="AT131" s="1569"/>
      <c r="AU131" s="1569"/>
      <c r="AV131" s="1569"/>
      <c r="AW131" s="1569"/>
      <c r="AX131" s="1569"/>
      <c r="AY131" s="1583"/>
      <c r="AZ131" s="1582"/>
      <c r="BA131" s="1581"/>
      <c r="BB131" s="1581" t="s">
        <v>26</v>
      </c>
      <c r="BC131" s="1985"/>
      <c r="BD131" s="2292"/>
      <c r="BE131" s="2292"/>
      <c r="BF131" s="2292"/>
      <c r="BG131" s="2292"/>
      <c r="BH131" s="2292"/>
      <c r="BI131" s="2292"/>
      <c r="BJ131" s="2292"/>
      <c r="BK131" s="2293"/>
      <c r="BM131" s="557"/>
      <c r="BO131" s="2290"/>
      <c r="BP131" s="2290"/>
      <c r="BQ131" s="2290"/>
      <c r="BR131" s="2290"/>
      <c r="BS131" s="2290"/>
      <c r="BT131" s="2290"/>
      <c r="BU131" s="2290"/>
      <c r="BV131" s="2290"/>
      <c r="BW131" s="2290"/>
      <c r="BX131" s="2290"/>
      <c r="BY131" s="2290"/>
      <c r="CB131" s="1581"/>
      <c r="CC131" s="1581"/>
      <c r="CD131" s="2167"/>
      <c r="CE131" s="2168"/>
      <c r="CF131" s="2168"/>
      <c r="CG131" s="2168"/>
      <c r="CH131" s="2168"/>
      <c r="CI131" s="2168"/>
      <c r="CJ131" s="2168"/>
      <c r="CK131" s="2168"/>
      <c r="CL131" s="2168"/>
      <c r="CM131" s="2168"/>
      <c r="CN131" s="2168"/>
      <c r="CO131" s="2168"/>
      <c r="CP131" s="2168"/>
      <c r="CQ131" s="2168"/>
      <c r="CR131" s="2168"/>
      <c r="CS131" s="2168"/>
      <c r="CT131" s="2168"/>
      <c r="CU131" s="2168"/>
      <c r="CV131" s="2168"/>
      <c r="CW131" s="2168"/>
      <c r="CX131" s="2168"/>
      <c r="CY131" s="2168"/>
      <c r="CZ131" s="2168"/>
      <c r="DA131" s="2168"/>
      <c r="DB131" s="2168"/>
      <c r="DC131" s="2168"/>
      <c r="DD131" s="2169"/>
      <c r="DJ131" s="558"/>
      <c r="DK131" s="10"/>
      <c r="DL131" s="337"/>
      <c r="DM131" s="563">
        <v>3</v>
      </c>
    </row>
    <row r="132" spans="1:121" ht="8.25" customHeight="1">
      <c r="B132" s="19"/>
      <c r="C132" s="12"/>
      <c r="D132" s="12"/>
      <c r="E132" s="12"/>
      <c r="F132" s="12"/>
      <c r="G132" s="20"/>
      <c r="H132" s="19"/>
      <c r="I132" s="12"/>
      <c r="J132" s="12"/>
      <c r="K132" s="12"/>
      <c r="L132" s="12"/>
      <c r="M132" s="20"/>
      <c r="N132" s="19"/>
      <c r="O132" s="12"/>
      <c r="P132" s="12"/>
      <c r="Q132" s="12"/>
      <c r="R132" s="12"/>
      <c r="S132" s="41"/>
      <c r="T132" s="41"/>
      <c r="U132" s="41"/>
      <c r="V132" s="41"/>
      <c r="W132" s="41"/>
      <c r="X132" s="1579" t="s">
        <v>113</v>
      </c>
      <c r="Y132" s="1579"/>
      <c r="Z132" s="12"/>
      <c r="AA132" s="12"/>
      <c r="AB132" s="12"/>
      <c r="AC132" s="12"/>
      <c r="AD132" s="12"/>
      <c r="AE132" s="12"/>
      <c r="AF132" s="12"/>
      <c r="AG132" s="1579" t="s">
        <v>113</v>
      </c>
      <c r="AH132" s="1579"/>
      <c r="AI132" s="12"/>
      <c r="AJ132" s="12"/>
      <c r="AK132" s="12"/>
      <c r="AL132" s="12"/>
      <c r="AM132" s="12"/>
      <c r="AN132" s="12"/>
      <c r="AO132" s="12"/>
      <c r="AP132" s="1579" t="s">
        <v>113</v>
      </c>
      <c r="AQ132" s="1579"/>
      <c r="AR132" s="12"/>
      <c r="AS132" s="12"/>
      <c r="AT132" s="12"/>
      <c r="AU132" s="12"/>
      <c r="AV132" s="12"/>
      <c r="AW132" s="12"/>
      <c r="AX132" s="12"/>
      <c r="AY132" s="12"/>
      <c r="AZ132" s="334"/>
      <c r="BA132" s="334"/>
      <c r="BB132" s="1584"/>
      <c r="BC132" s="1638"/>
      <c r="BD132" s="2294"/>
      <c r="BE132" s="2294"/>
      <c r="BF132" s="2294"/>
      <c r="BG132" s="2294"/>
      <c r="BH132" s="2294"/>
      <c r="BI132" s="2294"/>
      <c r="BJ132" s="2294"/>
      <c r="BK132" s="2295"/>
      <c r="BM132" s="559"/>
      <c r="BN132" s="560"/>
      <c r="BO132" s="560"/>
      <c r="BP132" s="560"/>
      <c r="BQ132" s="560"/>
      <c r="BR132" s="560"/>
      <c r="BS132" s="560"/>
      <c r="BT132" s="560"/>
      <c r="BU132" s="560"/>
      <c r="BV132" s="560"/>
      <c r="BW132" s="560"/>
      <c r="BX132" s="560"/>
      <c r="BY132" s="560"/>
      <c r="BZ132" s="560"/>
      <c r="CA132" s="560"/>
      <c r="CB132" s="560"/>
      <c r="CC132" s="560"/>
      <c r="CD132" s="560"/>
      <c r="CE132" s="560"/>
      <c r="CF132" s="560"/>
      <c r="CG132" s="560"/>
      <c r="CH132" s="560"/>
      <c r="CI132" s="560"/>
      <c r="CJ132" s="560"/>
      <c r="CK132" s="560"/>
      <c r="CL132" s="560"/>
      <c r="CM132" s="560"/>
      <c r="CN132" s="560"/>
      <c r="CO132" s="560"/>
      <c r="CP132" s="560"/>
      <c r="CQ132" s="560"/>
      <c r="CR132" s="560"/>
      <c r="CS132" s="560"/>
      <c r="CT132" s="560"/>
      <c r="CU132" s="560"/>
      <c r="CV132" s="560"/>
      <c r="CW132" s="560"/>
      <c r="CX132" s="560"/>
      <c r="CY132" s="560"/>
      <c r="CZ132" s="560"/>
      <c r="DA132" s="560"/>
      <c r="DB132" s="560"/>
      <c r="DC132" s="560"/>
      <c r="DD132" s="560"/>
      <c r="DE132" s="560"/>
      <c r="DF132" s="560"/>
      <c r="DG132" s="560"/>
      <c r="DH132" s="560"/>
      <c r="DI132" s="560"/>
      <c r="DJ132" s="561"/>
      <c r="DK132" s="10"/>
      <c r="DL132" s="337"/>
      <c r="DM132" s="337"/>
    </row>
    <row r="133" spans="1:121" ht="4.9000000000000004" customHeight="1" thickBot="1">
      <c r="N133" s="11"/>
      <c r="O133" s="11"/>
      <c r="P133" s="11"/>
      <c r="Q133" s="11"/>
      <c r="R133" s="11"/>
      <c r="S133" s="11"/>
      <c r="T133" s="11"/>
      <c r="U133" s="11"/>
      <c r="V133" s="11"/>
      <c r="W133" s="11"/>
      <c r="DL133" s="337"/>
      <c r="DM133" s="337"/>
    </row>
    <row r="134" spans="1:121" ht="8.25" customHeight="1" thickTop="1">
      <c r="A134" s="8"/>
      <c r="B134" s="8"/>
      <c r="C134" s="8"/>
      <c r="D134" s="2261" t="s">
        <v>135</v>
      </c>
      <c r="E134" s="2262"/>
      <c r="F134" s="2263"/>
      <c r="G134" s="2195" t="s">
        <v>136</v>
      </c>
      <c r="H134" s="2196"/>
      <c r="I134" s="2267" t="s">
        <v>137</v>
      </c>
      <c r="J134" s="2268"/>
      <c r="K134" s="1952" t="s">
        <v>73</v>
      </c>
      <c r="L134" s="1953"/>
      <c r="M134" s="1953"/>
      <c r="N134" s="1953"/>
      <c r="O134" s="1953"/>
      <c r="P134" s="1953"/>
      <c r="Q134" s="1953"/>
      <c r="R134" s="1953"/>
      <c r="S134" s="1953"/>
      <c r="T134" s="1953"/>
      <c r="U134" s="1953"/>
      <c r="V134" s="1953"/>
      <c r="W134" s="1953"/>
      <c r="X134" s="66"/>
      <c r="Y134" s="1952" t="s">
        <v>363</v>
      </c>
      <c r="Z134" s="1953"/>
      <c r="AA134" s="1953"/>
      <c r="AB134" s="1953"/>
      <c r="AC134" s="1953"/>
      <c r="AD134" s="1953"/>
      <c r="AE134" s="1953"/>
      <c r="AF134" s="1953"/>
      <c r="AG134" s="1953"/>
      <c r="AH134" s="1953"/>
      <c r="AI134" s="1954"/>
      <c r="AJ134" s="1954"/>
      <c r="AK134" s="1954"/>
      <c r="AL134" s="1955"/>
      <c r="AM134" s="1952" t="s">
        <v>74</v>
      </c>
      <c r="AN134" s="1953"/>
      <c r="AO134" s="1953"/>
      <c r="AP134" s="1953"/>
      <c r="AQ134" s="1953"/>
      <c r="AR134" s="1953"/>
      <c r="AS134" s="1953"/>
      <c r="AT134" s="1953"/>
      <c r="AU134" s="1953"/>
      <c r="AV134" s="1953"/>
      <c r="AW134" s="1954"/>
      <c r="AX134" s="1954"/>
      <c r="AY134" s="1954"/>
      <c r="AZ134" s="1955"/>
      <c r="BA134" s="1906" t="s">
        <v>314</v>
      </c>
      <c r="BB134" s="1907"/>
      <c r="BC134" s="1907"/>
      <c r="BD134" s="1907"/>
      <c r="BE134" s="1907"/>
      <c r="BF134" s="1907"/>
      <c r="BG134" s="1907"/>
      <c r="BH134" s="1907"/>
      <c r="BI134" s="1907"/>
      <c r="BJ134" s="1907"/>
      <c r="BK134" s="1907"/>
      <c r="BL134" s="1907"/>
      <c r="BM134" s="1908"/>
      <c r="BN134" s="1909"/>
      <c r="BO134" s="2253"/>
      <c r="BP134" s="2254"/>
      <c r="BQ134" s="2254"/>
      <c r="BR134" s="2254"/>
      <c r="BS134" s="2254"/>
      <c r="BT134" s="2254"/>
      <c r="BU134" s="2254"/>
      <c r="BV134" s="2254"/>
      <c r="BW134" s="2254"/>
      <c r="BX134" s="2254"/>
      <c r="BY134" s="2254"/>
      <c r="BZ134" s="2254"/>
      <c r="CA134" s="2255"/>
      <c r="CB134" s="2256"/>
      <c r="CC134" s="2280" t="s">
        <v>335</v>
      </c>
      <c r="CD134" s="2281"/>
      <c r="CE134" s="2281"/>
      <c r="CF134" s="2281"/>
      <c r="CG134" s="2281"/>
      <c r="CH134" s="2281"/>
      <c r="CI134" s="2281"/>
      <c r="CJ134" s="2281"/>
      <c r="CK134" s="2281"/>
      <c r="CL134" s="2281"/>
      <c r="CM134" s="2281"/>
      <c r="CN134" s="2281"/>
      <c r="CO134" s="2281"/>
      <c r="CP134" s="2282"/>
      <c r="CQ134" s="2275" t="s">
        <v>357</v>
      </c>
      <c r="CR134" s="2276"/>
      <c r="CS134" s="2276"/>
      <c r="CT134" s="2276"/>
      <c r="CU134" s="2276"/>
      <c r="CV134" s="2276"/>
      <c r="CW134" s="2276"/>
      <c r="CX134" s="2276"/>
      <c r="CY134" s="2276"/>
      <c r="CZ134" s="2276"/>
      <c r="DA134" s="2276"/>
      <c r="DB134" s="2276"/>
      <c r="DC134" s="2276"/>
      <c r="DD134" s="2276"/>
      <c r="DE134" s="2276"/>
      <c r="DF134" s="2276"/>
      <c r="DG134" s="2276"/>
      <c r="DH134" s="2276"/>
      <c r="DI134" s="2276"/>
      <c r="DJ134" s="2277"/>
      <c r="DL134" s="538" t="s">
        <v>678</v>
      </c>
      <c r="DM134" s="337"/>
    </row>
    <row r="135" spans="1:121" ht="8.25" customHeight="1">
      <c r="A135" s="8"/>
      <c r="B135" s="8"/>
      <c r="C135" s="8"/>
      <c r="D135" s="2264"/>
      <c r="E135" s="2265"/>
      <c r="F135" s="2266"/>
      <c r="G135" s="2197"/>
      <c r="H135" s="2198"/>
      <c r="I135" s="2269"/>
      <c r="J135" s="2270"/>
      <c r="K135" s="1956"/>
      <c r="L135" s="1957"/>
      <c r="M135" s="1957"/>
      <c r="N135" s="1957"/>
      <c r="O135" s="1957"/>
      <c r="P135" s="1957"/>
      <c r="Q135" s="1957"/>
      <c r="R135" s="1957"/>
      <c r="S135" s="1957"/>
      <c r="T135" s="1957"/>
      <c r="U135" s="1957"/>
      <c r="V135" s="1957"/>
      <c r="W135" s="1957"/>
      <c r="X135" s="69"/>
      <c r="Y135" s="1956"/>
      <c r="Z135" s="1957"/>
      <c r="AA135" s="1957"/>
      <c r="AB135" s="1957"/>
      <c r="AC135" s="1957"/>
      <c r="AD135" s="1957"/>
      <c r="AE135" s="1957"/>
      <c r="AF135" s="1957"/>
      <c r="AG135" s="1957"/>
      <c r="AH135" s="1957"/>
      <c r="AI135" s="1424"/>
      <c r="AJ135" s="1424"/>
      <c r="AK135" s="1424"/>
      <c r="AL135" s="1958"/>
      <c r="AM135" s="1956"/>
      <c r="AN135" s="1957"/>
      <c r="AO135" s="1957"/>
      <c r="AP135" s="1957"/>
      <c r="AQ135" s="1957"/>
      <c r="AR135" s="1957"/>
      <c r="AS135" s="1957"/>
      <c r="AT135" s="1957"/>
      <c r="AU135" s="1957"/>
      <c r="AV135" s="1957"/>
      <c r="AW135" s="1424"/>
      <c r="AX135" s="1424"/>
      <c r="AY135" s="1424"/>
      <c r="AZ135" s="1958"/>
      <c r="BA135" s="1910"/>
      <c r="BB135" s="1911"/>
      <c r="BC135" s="1911"/>
      <c r="BD135" s="1911"/>
      <c r="BE135" s="1911"/>
      <c r="BF135" s="1911"/>
      <c r="BG135" s="1911"/>
      <c r="BH135" s="1911"/>
      <c r="BI135" s="1911"/>
      <c r="BJ135" s="1911"/>
      <c r="BK135" s="1911"/>
      <c r="BL135" s="1911"/>
      <c r="BM135" s="1912"/>
      <c r="BN135" s="1913"/>
      <c r="BO135" s="2257"/>
      <c r="BP135" s="2258"/>
      <c r="BQ135" s="2258"/>
      <c r="BR135" s="2258"/>
      <c r="BS135" s="2258"/>
      <c r="BT135" s="2258"/>
      <c r="BU135" s="2258"/>
      <c r="BV135" s="2258"/>
      <c r="BW135" s="2258"/>
      <c r="BX135" s="2258"/>
      <c r="BY135" s="2258"/>
      <c r="BZ135" s="2258"/>
      <c r="CA135" s="2259"/>
      <c r="CB135" s="2260"/>
      <c r="CC135" s="2283"/>
      <c r="CD135" s="1912"/>
      <c r="CE135" s="1912"/>
      <c r="CF135" s="1912"/>
      <c r="CG135" s="1912"/>
      <c r="CH135" s="1912"/>
      <c r="CI135" s="1912"/>
      <c r="CJ135" s="1912"/>
      <c r="CK135" s="1912"/>
      <c r="CL135" s="1912"/>
      <c r="CM135" s="1912"/>
      <c r="CN135" s="1912"/>
      <c r="CO135" s="1912"/>
      <c r="CP135" s="2284"/>
      <c r="CQ135" s="2278"/>
      <c r="CR135" s="1794"/>
      <c r="CS135" s="1794"/>
      <c r="CT135" s="1794"/>
      <c r="CU135" s="1794"/>
      <c r="CV135" s="1794"/>
      <c r="CW135" s="1794"/>
      <c r="CX135" s="1794"/>
      <c r="CY135" s="1794"/>
      <c r="CZ135" s="1794"/>
      <c r="DA135" s="1794"/>
      <c r="DB135" s="1794"/>
      <c r="DC135" s="1794"/>
      <c r="DD135" s="1794"/>
      <c r="DE135" s="1794"/>
      <c r="DF135" s="1794"/>
      <c r="DG135" s="1794"/>
      <c r="DH135" s="1794"/>
      <c r="DI135" s="1794"/>
      <c r="DJ135" s="2279"/>
      <c r="DL135" s="537" t="str">
        <f>IF($CD$129="充当を優先（残額は還付）","充当を優先","充当しない")</f>
        <v>充当しない</v>
      </c>
      <c r="DM135" s="337"/>
    </row>
    <row r="136" spans="1:121" ht="8.25" customHeight="1">
      <c r="A136" s="8"/>
      <c r="B136" s="8"/>
      <c r="C136" s="8"/>
      <c r="D136" s="1547" t="s">
        <v>138</v>
      </c>
      <c r="E136" s="1548"/>
      <c r="F136" s="1549"/>
      <c r="G136" s="2197"/>
      <c r="H136" s="2198"/>
      <c r="I136" s="2269"/>
      <c r="J136" s="2270"/>
      <c r="K136" s="1956"/>
      <c r="L136" s="1957"/>
      <c r="M136" s="1957"/>
      <c r="N136" s="1957"/>
      <c r="O136" s="1957"/>
      <c r="P136" s="1957"/>
      <c r="Q136" s="1957"/>
      <c r="R136" s="1957"/>
      <c r="S136" s="1957"/>
      <c r="T136" s="1957"/>
      <c r="U136" s="1957"/>
      <c r="V136" s="1957"/>
      <c r="W136" s="1957"/>
      <c r="X136" s="69"/>
      <c r="Y136" s="2191"/>
      <c r="Z136" s="1424"/>
      <c r="AA136" s="1424"/>
      <c r="AB136" s="1424"/>
      <c r="AC136" s="1424"/>
      <c r="AD136" s="1424"/>
      <c r="AE136" s="1424"/>
      <c r="AF136" s="1424"/>
      <c r="AG136" s="1424"/>
      <c r="AH136" s="1424"/>
      <c r="AI136" s="1424"/>
      <c r="AJ136" s="1424"/>
      <c r="AK136" s="1424"/>
      <c r="AL136" s="1958"/>
      <c r="AM136" s="2191"/>
      <c r="AN136" s="1424"/>
      <c r="AO136" s="1424"/>
      <c r="AP136" s="1424"/>
      <c r="AQ136" s="1424"/>
      <c r="AR136" s="1424"/>
      <c r="AS136" s="1424"/>
      <c r="AT136" s="1424"/>
      <c r="AU136" s="1424"/>
      <c r="AV136" s="1424"/>
      <c r="AW136" s="1424"/>
      <c r="AX136" s="1424"/>
      <c r="AY136" s="1424"/>
      <c r="AZ136" s="1958"/>
      <c r="BA136" s="1910"/>
      <c r="BB136" s="1911"/>
      <c r="BC136" s="1911"/>
      <c r="BD136" s="1911"/>
      <c r="BE136" s="1911"/>
      <c r="BF136" s="1911"/>
      <c r="BG136" s="1911"/>
      <c r="BH136" s="1911"/>
      <c r="BI136" s="1911"/>
      <c r="BJ136" s="1911"/>
      <c r="BK136" s="1911"/>
      <c r="BL136" s="1911"/>
      <c r="BM136" s="1912"/>
      <c r="BN136" s="1913"/>
      <c r="BO136" s="2257"/>
      <c r="BP136" s="2258"/>
      <c r="BQ136" s="2258"/>
      <c r="BR136" s="2258"/>
      <c r="BS136" s="2258"/>
      <c r="BT136" s="2258"/>
      <c r="BU136" s="2258"/>
      <c r="BV136" s="2258"/>
      <c r="BW136" s="2258"/>
      <c r="BX136" s="2258"/>
      <c r="BY136" s="2258"/>
      <c r="BZ136" s="2258"/>
      <c r="CA136" s="2259"/>
      <c r="CB136" s="2260"/>
      <c r="CC136" s="2283"/>
      <c r="CD136" s="1912"/>
      <c r="CE136" s="1912"/>
      <c r="CF136" s="1912"/>
      <c r="CG136" s="1912"/>
      <c r="CH136" s="1912"/>
      <c r="CI136" s="1912"/>
      <c r="CJ136" s="1912"/>
      <c r="CK136" s="1912"/>
      <c r="CL136" s="1912"/>
      <c r="CM136" s="1912"/>
      <c r="CN136" s="1912"/>
      <c r="CO136" s="1912"/>
      <c r="CP136" s="2284"/>
      <c r="CQ136" s="64"/>
      <c r="CR136" s="8"/>
      <c r="CS136" s="8"/>
      <c r="CT136" s="8"/>
      <c r="CU136" s="8"/>
      <c r="CV136" s="8"/>
      <c r="CW136" s="8"/>
      <c r="CX136" s="8"/>
      <c r="CY136" s="8"/>
      <c r="CZ136" s="8"/>
      <c r="DA136" s="8"/>
      <c r="DB136" s="8"/>
      <c r="DC136" s="8"/>
      <c r="DD136" s="8"/>
      <c r="DE136" s="8"/>
      <c r="DF136" s="8"/>
      <c r="DG136" s="8"/>
      <c r="DH136" s="8"/>
      <c r="DI136" s="8"/>
      <c r="DJ136" s="4"/>
      <c r="DL136" s="322"/>
      <c r="DM136" s="322"/>
    </row>
    <row r="137" spans="1:121" ht="8.25" customHeight="1">
      <c r="A137" s="8"/>
      <c r="B137" s="8"/>
      <c r="C137" s="8"/>
      <c r="D137" s="1547"/>
      <c r="E137" s="1548"/>
      <c r="F137" s="1549"/>
      <c r="G137" s="2197"/>
      <c r="H137" s="2198"/>
      <c r="I137" s="2269"/>
      <c r="J137" s="2270"/>
      <c r="K137" s="1956"/>
      <c r="L137" s="1957"/>
      <c r="M137" s="1957"/>
      <c r="N137" s="1957"/>
      <c r="O137" s="1957"/>
      <c r="P137" s="1957"/>
      <c r="Q137" s="1957"/>
      <c r="R137" s="1957"/>
      <c r="S137" s="1957"/>
      <c r="T137" s="1957"/>
      <c r="U137" s="1957"/>
      <c r="V137" s="1957"/>
      <c r="W137" s="1957"/>
      <c r="X137" s="69"/>
      <c r="Y137" s="2186">
        <f>'保険料計算シート（非表示）'!E25</f>
        <v>0</v>
      </c>
      <c r="Z137" s="2187"/>
      <c r="AA137" s="2187"/>
      <c r="AB137" s="2187"/>
      <c r="AC137" s="2187"/>
      <c r="AD137" s="2187"/>
      <c r="AE137" s="2187"/>
      <c r="AF137" s="2187"/>
      <c r="AG137" s="2187"/>
      <c r="AH137" s="2187"/>
      <c r="AI137" s="2187"/>
      <c r="AJ137" s="2187"/>
      <c r="AK137" s="335"/>
      <c r="AL137" s="69"/>
      <c r="AM137" s="2186">
        <f>'保険料計算シート（非表示）'!F25</f>
        <v>0</v>
      </c>
      <c r="AN137" s="2187"/>
      <c r="AO137" s="2187"/>
      <c r="AP137" s="2187"/>
      <c r="AQ137" s="2187"/>
      <c r="AR137" s="2187"/>
      <c r="AS137" s="2187"/>
      <c r="AT137" s="2187"/>
      <c r="AU137" s="2187"/>
      <c r="AV137" s="2187"/>
      <c r="AW137" s="2187"/>
      <c r="AX137" s="2187"/>
      <c r="AY137" s="335"/>
      <c r="AZ137" s="69"/>
      <c r="BA137" s="1693">
        <f>'保険料計算シート（非表示）'!G25</f>
        <v>0</v>
      </c>
      <c r="BB137" s="1694"/>
      <c r="BC137" s="1694"/>
      <c r="BD137" s="1694"/>
      <c r="BE137" s="1694"/>
      <c r="BF137" s="1694"/>
      <c r="BG137" s="1694"/>
      <c r="BH137" s="1694"/>
      <c r="BI137" s="1694"/>
      <c r="BJ137" s="1694"/>
      <c r="BK137" s="1694"/>
      <c r="BL137" s="1694"/>
      <c r="BM137" s="336"/>
      <c r="BN137" s="68"/>
      <c r="BO137" s="1693">
        <f>'保険料計算シート（非表示）'!H25</f>
        <v>0</v>
      </c>
      <c r="BP137" s="1694"/>
      <c r="BQ137" s="1694"/>
      <c r="BR137" s="1694"/>
      <c r="BS137" s="1694"/>
      <c r="BT137" s="1694"/>
      <c r="BU137" s="1694"/>
      <c r="BV137" s="1694"/>
      <c r="BW137" s="1694"/>
      <c r="BX137" s="1694"/>
      <c r="BY137" s="1694"/>
      <c r="BZ137" s="1694"/>
      <c r="CA137" s="336"/>
      <c r="CB137" s="70"/>
      <c r="CC137" s="2010">
        <f>'保険料計算シート（非表示）'!I25</f>
        <v>0</v>
      </c>
      <c r="CD137" s="1694"/>
      <c r="CE137" s="1694"/>
      <c r="CF137" s="1694"/>
      <c r="CG137" s="1694"/>
      <c r="CH137" s="1694"/>
      <c r="CI137" s="1694"/>
      <c r="CJ137" s="1694"/>
      <c r="CK137" s="1694"/>
      <c r="CL137" s="1694"/>
      <c r="CM137" s="1694"/>
      <c r="CN137" s="1694"/>
      <c r="CO137" s="336"/>
      <c r="CP137" s="70"/>
      <c r="CQ137" s="2285">
        <f>'保険料計算シート（非表示）'!J25</f>
        <v>0</v>
      </c>
      <c r="CR137" s="2286"/>
      <c r="CS137" s="2286"/>
      <c r="CT137" s="2286"/>
      <c r="CU137" s="2286"/>
      <c r="CV137" s="2286"/>
      <c r="CW137" s="2286"/>
      <c r="CX137" s="2286"/>
      <c r="CY137" s="2286"/>
      <c r="CZ137" s="2286"/>
      <c r="DA137" s="2286"/>
      <c r="DB137" s="2286"/>
      <c r="DC137" s="2286"/>
      <c r="DD137" s="2286"/>
      <c r="DE137" s="2286"/>
      <c r="DF137" s="2286"/>
      <c r="DG137" s="2286"/>
      <c r="DH137" s="2286"/>
      <c r="DI137" s="8"/>
      <c r="DJ137" s="4"/>
      <c r="DL137" s="322"/>
      <c r="DM137" s="322"/>
    </row>
    <row r="138" spans="1:121" ht="8.25" customHeight="1">
      <c r="A138" s="8"/>
      <c r="B138" s="8"/>
      <c r="C138" s="8"/>
      <c r="D138" s="1547"/>
      <c r="E138" s="1548"/>
      <c r="F138" s="1549"/>
      <c r="G138" s="2197"/>
      <c r="H138" s="2198"/>
      <c r="I138" s="2269"/>
      <c r="J138" s="2270"/>
      <c r="K138" s="2186">
        <f>'保険料計算シート（非表示）'!D25</f>
        <v>0</v>
      </c>
      <c r="L138" s="2187"/>
      <c r="M138" s="2187"/>
      <c r="N138" s="2187"/>
      <c r="O138" s="2187"/>
      <c r="P138" s="2187"/>
      <c r="Q138" s="2187"/>
      <c r="R138" s="2187"/>
      <c r="S138" s="2187"/>
      <c r="T138" s="2187"/>
      <c r="U138" s="2187"/>
      <c r="V138" s="2187"/>
      <c r="W138" s="1540" t="s">
        <v>139</v>
      </c>
      <c r="X138" s="1541"/>
      <c r="Y138" s="2188"/>
      <c r="Z138" s="2187"/>
      <c r="AA138" s="2187"/>
      <c r="AB138" s="2187"/>
      <c r="AC138" s="2187"/>
      <c r="AD138" s="2187"/>
      <c r="AE138" s="2187"/>
      <c r="AF138" s="2187"/>
      <c r="AG138" s="2187"/>
      <c r="AH138" s="2187"/>
      <c r="AI138" s="2187"/>
      <c r="AJ138" s="2187"/>
      <c r="AK138" s="1540" t="s">
        <v>139</v>
      </c>
      <c r="AL138" s="1541"/>
      <c r="AM138" s="2188"/>
      <c r="AN138" s="2187"/>
      <c r="AO138" s="2187"/>
      <c r="AP138" s="2187"/>
      <c r="AQ138" s="2187"/>
      <c r="AR138" s="2187"/>
      <c r="AS138" s="2187"/>
      <c r="AT138" s="2187"/>
      <c r="AU138" s="2187"/>
      <c r="AV138" s="2187"/>
      <c r="AW138" s="2187"/>
      <c r="AX138" s="2187"/>
      <c r="AY138" s="1540" t="s">
        <v>139</v>
      </c>
      <c r="AZ138" s="1541"/>
      <c r="BA138" s="1695"/>
      <c r="BB138" s="1694"/>
      <c r="BC138" s="1694"/>
      <c r="BD138" s="1694"/>
      <c r="BE138" s="1694"/>
      <c r="BF138" s="1694"/>
      <c r="BG138" s="1694"/>
      <c r="BH138" s="1694"/>
      <c r="BI138" s="1694"/>
      <c r="BJ138" s="1694"/>
      <c r="BK138" s="1694"/>
      <c r="BL138" s="1694"/>
      <c r="BM138" s="2021" t="s">
        <v>334</v>
      </c>
      <c r="BN138" s="1144"/>
      <c r="BO138" s="1695"/>
      <c r="BP138" s="1694"/>
      <c r="BQ138" s="1694"/>
      <c r="BR138" s="1694"/>
      <c r="BS138" s="1694"/>
      <c r="BT138" s="1694"/>
      <c r="BU138" s="1694"/>
      <c r="BV138" s="1694"/>
      <c r="BW138" s="1694"/>
      <c r="BX138" s="1694"/>
      <c r="BY138" s="1694"/>
      <c r="BZ138" s="1694"/>
      <c r="CA138" s="2021" t="s">
        <v>333</v>
      </c>
      <c r="CB138" s="2022"/>
      <c r="CC138" s="2011"/>
      <c r="CD138" s="1694"/>
      <c r="CE138" s="1694"/>
      <c r="CF138" s="1694"/>
      <c r="CG138" s="1694"/>
      <c r="CH138" s="1694"/>
      <c r="CI138" s="1694"/>
      <c r="CJ138" s="1694"/>
      <c r="CK138" s="1694"/>
      <c r="CL138" s="1694"/>
      <c r="CM138" s="1694"/>
      <c r="CN138" s="1694"/>
      <c r="CO138" s="2021" t="s">
        <v>333</v>
      </c>
      <c r="CP138" s="2022"/>
      <c r="CQ138" s="2287"/>
      <c r="CR138" s="2286"/>
      <c r="CS138" s="2286"/>
      <c r="CT138" s="2286"/>
      <c r="CU138" s="2286"/>
      <c r="CV138" s="2286"/>
      <c r="CW138" s="2286"/>
      <c r="CX138" s="2286"/>
      <c r="CY138" s="2286"/>
      <c r="CZ138" s="2286"/>
      <c r="DA138" s="2286"/>
      <c r="DB138" s="2286"/>
      <c r="DC138" s="2286"/>
      <c r="DD138" s="2286"/>
      <c r="DE138" s="2286"/>
      <c r="DF138" s="2286"/>
      <c r="DG138" s="2286"/>
      <c r="DH138" s="2286"/>
      <c r="DI138" s="1540" t="s">
        <v>139</v>
      </c>
      <c r="DJ138" s="1541"/>
      <c r="DL138" s="322"/>
      <c r="DM138" s="322"/>
    </row>
    <row r="139" spans="1:121" ht="8.25" customHeight="1" thickBot="1">
      <c r="A139" s="8"/>
      <c r="B139" s="8"/>
      <c r="C139" s="8"/>
      <c r="D139" s="1547"/>
      <c r="E139" s="1548"/>
      <c r="F139" s="1549"/>
      <c r="G139" s="2199"/>
      <c r="H139" s="2200"/>
      <c r="I139" s="2271"/>
      <c r="J139" s="2272"/>
      <c r="K139" s="2189"/>
      <c r="L139" s="2190"/>
      <c r="M139" s="2190"/>
      <c r="N139" s="2190"/>
      <c r="O139" s="2190"/>
      <c r="P139" s="2190"/>
      <c r="Q139" s="2190"/>
      <c r="R139" s="2190"/>
      <c r="S139" s="2190"/>
      <c r="T139" s="2190"/>
      <c r="U139" s="2190"/>
      <c r="V139" s="2190"/>
      <c r="W139" s="1542"/>
      <c r="X139" s="1543"/>
      <c r="Y139" s="2189"/>
      <c r="Z139" s="2190"/>
      <c r="AA139" s="2190"/>
      <c r="AB139" s="2190"/>
      <c r="AC139" s="2190"/>
      <c r="AD139" s="2190"/>
      <c r="AE139" s="2190"/>
      <c r="AF139" s="2190"/>
      <c r="AG139" s="2190"/>
      <c r="AH139" s="2190"/>
      <c r="AI139" s="2190"/>
      <c r="AJ139" s="2190"/>
      <c r="AK139" s="1542"/>
      <c r="AL139" s="1543"/>
      <c r="AM139" s="2189"/>
      <c r="AN139" s="2190"/>
      <c r="AO139" s="2190"/>
      <c r="AP139" s="2190"/>
      <c r="AQ139" s="2190"/>
      <c r="AR139" s="2190"/>
      <c r="AS139" s="2190"/>
      <c r="AT139" s="2190"/>
      <c r="AU139" s="2190"/>
      <c r="AV139" s="2190"/>
      <c r="AW139" s="2190"/>
      <c r="AX139" s="2190"/>
      <c r="AY139" s="1542"/>
      <c r="AZ139" s="1543"/>
      <c r="BA139" s="1696"/>
      <c r="BB139" s="1697"/>
      <c r="BC139" s="1697"/>
      <c r="BD139" s="1697"/>
      <c r="BE139" s="1697"/>
      <c r="BF139" s="1697"/>
      <c r="BG139" s="1697"/>
      <c r="BH139" s="1697"/>
      <c r="BI139" s="1697"/>
      <c r="BJ139" s="1697"/>
      <c r="BK139" s="1697"/>
      <c r="BL139" s="1697"/>
      <c r="BM139" s="2023"/>
      <c r="BN139" s="2023"/>
      <c r="BO139" s="1696"/>
      <c r="BP139" s="1697"/>
      <c r="BQ139" s="1697"/>
      <c r="BR139" s="1697"/>
      <c r="BS139" s="1697"/>
      <c r="BT139" s="1697"/>
      <c r="BU139" s="1697"/>
      <c r="BV139" s="1697"/>
      <c r="BW139" s="1697"/>
      <c r="BX139" s="1697"/>
      <c r="BY139" s="1697"/>
      <c r="BZ139" s="1697"/>
      <c r="CA139" s="2023"/>
      <c r="CB139" s="2024"/>
      <c r="CC139" s="2012"/>
      <c r="CD139" s="2013"/>
      <c r="CE139" s="2013"/>
      <c r="CF139" s="2013"/>
      <c r="CG139" s="2013"/>
      <c r="CH139" s="2013"/>
      <c r="CI139" s="2013"/>
      <c r="CJ139" s="2013"/>
      <c r="CK139" s="2013"/>
      <c r="CL139" s="2013"/>
      <c r="CM139" s="2013"/>
      <c r="CN139" s="2013"/>
      <c r="CO139" s="2273"/>
      <c r="CP139" s="2274"/>
      <c r="CQ139" s="2288"/>
      <c r="CR139" s="2289"/>
      <c r="CS139" s="2289"/>
      <c r="CT139" s="2289"/>
      <c r="CU139" s="2289"/>
      <c r="CV139" s="2289"/>
      <c r="CW139" s="2289"/>
      <c r="CX139" s="2289"/>
      <c r="CY139" s="2289"/>
      <c r="CZ139" s="2289"/>
      <c r="DA139" s="2289"/>
      <c r="DB139" s="2289"/>
      <c r="DC139" s="2289"/>
      <c r="DD139" s="2289"/>
      <c r="DE139" s="2289"/>
      <c r="DF139" s="2289"/>
      <c r="DG139" s="2289"/>
      <c r="DH139" s="2289"/>
      <c r="DI139" s="1542"/>
      <c r="DJ139" s="1543"/>
      <c r="DL139" s="322"/>
      <c r="DM139" s="322"/>
    </row>
    <row r="140" spans="1:121" ht="3.75" customHeight="1" thickTop="1" thickBot="1">
      <c r="A140" s="8"/>
      <c r="B140" s="8"/>
      <c r="C140" s="8"/>
      <c r="D140" s="1547"/>
      <c r="E140" s="1548"/>
      <c r="F140" s="1549"/>
      <c r="G140" s="1836" t="s">
        <v>67</v>
      </c>
      <c r="H140" s="1837"/>
      <c r="I140" s="1837"/>
      <c r="J140" s="1838"/>
      <c r="K140" s="1906" t="s">
        <v>140</v>
      </c>
      <c r="L140" s="1907"/>
      <c r="M140" s="1907"/>
      <c r="N140" s="1907"/>
      <c r="O140" s="1907"/>
      <c r="P140" s="1907"/>
      <c r="Q140" s="1907"/>
      <c r="R140" s="1907"/>
      <c r="S140" s="1907"/>
      <c r="T140" s="1907"/>
      <c r="U140" s="1907"/>
      <c r="V140" s="65"/>
      <c r="W140" s="65"/>
      <c r="X140" s="66"/>
      <c r="Y140" s="1952" t="s">
        <v>364</v>
      </c>
      <c r="Z140" s="1953"/>
      <c r="AA140" s="1953"/>
      <c r="AB140" s="1953"/>
      <c r="AC140" s="1953"/>
      <c r="AD140" s="1953"/>
      <c r="AE140" s="1953"/>
      <c r="AF140" s="1953"/>
      <c r="AG140" s="1953"/>
      <c r="AH140" s="1953"/>
      <c r="AI140" s="1954"/>
      <c r="AJ140" s="1954"/>
      <c r="AK140" s="1954"/>
      <c r="AL140" s="1955"/>
      <c r="AM140" s="1952" t="s">
        <v>369</v>
      </c>
      <c r="AN140" s="1953"/>
      <c r="AO140" s="1953"/>
      <c r="AP140" s="1953"/>
      <c r="AQ140" s="1953"/>
      <c r="AR140" s="1953"/>
      <c r="AS140" s="1953"/>
      <c r="AT140" s="1953"/>
      <c r="AU140" s="1953"/>
      <c r="AV140" s="1953"/>
      <c r="AW140" s="1954"/>
      <c r="AX140" s="1954"/>
      <c r="AY140" s="1954"/>
      <c r="AZ140" s="1955"/>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row>
    <row r="141" spans="1:121" ht="8.25" customHeight="1">
      <c r="A141" s="8"/>
      <c r="B141" s="8"/>
      <c r="C141" s="8"/>
      <c r="D141" s="1547"/>
      <c r="E141" s="1548"/>
      <c r="F141" s="1549"/>
      <c r="G141" s="1839"/>
      <c r="H141" s="1840"/>
      <c r="I141" s="1840"/>
      <c r="J141" s="1841"/>
      <c r="K141" s="1910"/>
      <c r="L141" s="1911"/>
      <c r="M141" s="1911"/>
      <c r="N141" s="1911"/>
      <c r="O141" s="1911"/>
      <c r="P141" s="1911"/>
      <c r="Q141" s="1911"/>
      <c r="R141" s="1911"/>
      <c r="S141" s="1911"/>
      <c r="T141" s="1911"/>
      <c r="U141" s="1911"/>
      <c r="V141" s="68"/>
      <c r="W141" s="68"/>
      <c r="X141" s="69"/>
      <c r="Y141" s="1956"/>
      <c r="Z141" s="1957"/>
      <c r="AA141" s="1957"/>
      <c r="AB141" s="1957"/>
      <c r="AC141" s="1957"/>
      <c r="AD141" s="1957"/>
      <c r="AE141" s="1957"/>
      <c r="AF141" s="1957"/>
      <c r="AG141" s="1957"/>
      <c r="AH141" s="1957"/>
      <c r="AI141" s="1424"/>
      <c r="AJ141" s="1424"/>
      <c r="AK141" s="1424"/>
      <c r="AL141" s="1958"/>
      <c r="AM141" s="1956"/>
      <c r="AN141" s="1957"/>
      <c r="AO141" s="1957"/>
      <c r="AP141" s="1957"/>
      <c r="AQ141" s="1957"/>
      <c r="AR141" s="1957"/>
      <c r="AS141" s="1957"/>
      <c r="AT141" s="1957"/>
      <c r="AU141" s="1957"/>
      <c r="AV141" s="1957"/>
      <c r="AW141" s="1424"/>
      <c r="AX141" s="1424"/>
      <c r="AY141" s="1424"/>
      <c r="AZ141" s="1958"/>
      <c r="BA141" s="8"/>
      <c r="BB141" s="131"/>
      <c r="BC141" s="1689">
        <v>25</v>
      </c>
      <c r="BD141" s="1690"/>
      <c r="BE141" s="1690"/>
      <c r="BF141" s="1852" t="s">
        <v>141</v>
      </c>
      <c r="BG141" s="1852"/>
      <c r="BH141" s="1852"/>
      <c r="BI141" s="1852"/>
      <c r="BJ141" s="1852"/>
      <c r="BK141" s="1852"/>
      <c r="BL141" s="1852"/>
      <c r="BM141" s="1852"/>
      <c r="BN141" s="1852"/>
      <c r="BO141" s="670"/>
      <c r="BP141" s="672"/>
      <c r="BQ141" s="1854">
        <f>算定基礎賃金集計表!CI9</f>
        <v>0</v>
      </c>
      <c r="BR141" s="1854"/>
      <c r="BS141" s="1854"/>
      <c r="BT141" s="1854"/>
      <c r="BU141" s="1854"/>
      <c r="BV141" s="1854"/>
      <c r="BW141" s="1854"/>
      <c r="BX141" s="1854"/>
      <c r="BY141" s="1854"/>
      <c r="BZ141" s="1854"/>
      <c r="CA141" s="1854"/>
      <c r="CB141" s="1854"/>
      <c r="CC141" s="1854"/>
      <c r="CD141" s="1854"/>
      <c r="CE141" s="1854"/>
      <c r="CF141" s="1854"/>
      <c r="CG141" s="1854"/>
      <c r="CH141" s="1854"/>
      <c r="CI141" s="1854"/>
      <c r="CJ141" s="1854"/>
      <c r="CK141" s="1854"/>
      <c r="CL141" s="1854"/>
      <c r="CM141" s="1854"/>
      <c r="CN141" s="1854"/>
      <c r="CO141" s="1854"/>
      <c r="CP141" s="1854"/>
      <c r="CQ141" s="1854"/>
      <c r="CR141" s="1854"/>
      <c r="CS141" s="1854"/>
      <c r="CT141" s="1854"/>
      <c r="CU141" s="1854"/>
      <c r="CV141" s="1854"/>
      <c r="CW141" s="1854"/>
      <c r="CX141" s="1854"/>
      <c r="CY141" s="1854"/>
      <c r="CZ141" s="1854"/>
      <c r="DA141" s="1854"/>
      <c r="DB141" s="1854"/>
      <c r="DC141" s="1854"/>
      <c r="DD141" s="1854"/>
      <c r="DE141" s="1854"/>
      <c r="DF141" s="1854"/>
      <c r="DG141" s="1854"/>
      <c r="DH141" s="1854"/>
      <c r="DI141" s="1854"/>
      <c r="DJ141" s="1855"/>
    </row>
    <row r="142" spans="1:121" ht="6" customHeight="1">
      <c r="A142" s="8"/>
      <c r="B142" s="8"/>
      <c r="C142" s="8"/>
      <c r="D142" s="1547"/>
      <c r="E142" s="1548"/>
      <c r="F142" s="1549"/>
      <c r="G142" s="1839"/>
      <c r="H142" s="1840"/>
      <c r="I142" s="1840"/>
      <c r="J142" s="1841"/>
      <c r="K142" s="1910"/>
      <c r="L142" s="1911"/>
      <c r="M142" s="1911"/>
      <c r="N142" s="1911"/>
      <c r="O142" s="1911"/>
      <c r="P142" s="1911"/>
      <c r="Q142" s="1911"/>
      <c r="R142" s="1911"/>
      <c r="S142" s="1911"/>
      <c r="T142" s="1911"/>
      <c r="U142" s="1911"/>
      <c r="V142" s="68"/>
      <c r="W142" s="68"/>
      <c r="X142" s="69"/>
      <c r="Y142" s="1956"/>
      <c r="Z142" s="1957"/>
      <c r="AA142" s="1957"/>
      <c r="AB142" s="1957"/>
      <c r="AC142" s="1957"/>
      <c r="AD142" s="1957"/>
      <c r="AE142" s="1957"/>
      <c r="AF142" s="1957"/>
      <c r="AG142" s="1957"/>
      <c r="AH142" s="1957"/>
      <c r="AI142" s="1424"/>
      <c r="AJ142" s="1424"/>
      <c r="AK142" s="1424"/>
      <c r="AL142" s="1958"/>
      <c r="AM142" s="1956"/>
      <c r="AN142" s="1957"/>
      <c r="AO142" s="1957"/>
      <c r="AP142" s="1957"/>
      <c r="AQ142" s="1957"/>
      <c r="AR142" s="1957"/>
      <c r="AS142" s="1957"/>
      <c r="AT142" s="1957"/>
      <c r="AU142" s="1957"/>
      <c r="AV142" s="1957"/>
      <c r="AW142" s="1424"/>
      <c r="AX142" s="1424"/>
      <c r="AY142" s="1424"/>
      <c r="AZ142" s="1958"/>
      <c r="BA142" s="8"/>
      <c r="BB142" s="131"/>
      <c r="BC142" s="1691"/>
      <c r="BD142" s="1692"/>
      <c r="BE142" s="1692"/>
      <c r="BF142" s="1853"/>
      <c r="BG142" s="1853"/>
      <c r="BH142" s="1853"/>
      <c r="BI142" s="1853"/>
      <c r="BJ142" s="1853"/>
      <c r="BK142" s="1853"/>
      <c r="BL142" s="1853"/>
      <c r="BM142" s="1853"/>
      <c r="BN142" s="1853"/>
      <c r="BO142" s="671"/>
      <c r="BP142" s="673"/>
      <c r="BQ142" s="1856"/>
      <c r="BR142" s="1856"/>
      <c r="BS142" s="1856"/>
      <c r="BT142" s="1856"/>
      <c r="BU142" s="1856"/>
      <c r="BV142" s="1856"/>
      <c r="BW142" s="1856"/>
      <c r="BX142" s="1856"/>
      <c r="BY142" s="1856"/>
      <c r="BZ142" s="1856"/>
      <c r="CA142" s="1856"/>
      <c r="CB142" s="1856"/>
      <c r="CC142" s="1856"/>
      <c r="CD142" s="1856"/>
      <c r="CE142" s="1856"/>
      <c r="CF142" s="1856"/>
      <c r="CG142" s="1856"/>
      <c r="CH142" s="1856"/>
      <c r="CI142" s="1856"/>
      <c r="CJ142" s="1856"/>
      <c r="CK142" s="1856"/>
      <c r="CL142" s="1856"/>
      <c r="CM142" s="1856"/>
      <c r="CN142" s="1856"/>
      <c r="CO142" s="1856"/>
      <c r="CP142" s="1856"/>
      <c r="CQ142" s="1856"/>
      <c r="CR142" s="1856"/>
      <c r="CS142" s="1856"/>
      <c r="CT142" s="1856"/>
      <c r="CU142" s="1856"/>
      <c r="CV142" s="1856"/>
      <c r="CW142" s="1856"/>
      <c r="CX142" s="1856"/>
      <c r="CY142" s="1856"/>
      <c r="CZ142" s="1856"/>
      <c r="DA142" s="1856"/>
      <c r="DB142" s="1856"/>
      <c r="DC142" s="1856"/>
      <c r="DD142" s="1856"/>
      <c r="DE142" s="1856"/>
      <c r="DF142" s="1856"/>
      <c r="DG142" s="1856"/>
      <c r="DH142" s="1856"/>
      <c r="DI142" s="1856"/>
      <c r="DJ142" s="1857"/>
      <c r="DK142" s="337"/>
      <c r="DN142" s="337"/>
      <c r="DO142" s="337"/>
      <c r="DP142" s="316"/>
      <c r="DQ142" s="316"/>
    </row>
    <row r="143" spans="1:121" ht="8.25" customHeight="1">
      <c r="A143" s="8"/>
      <c r="B143" s="8"/>
      <c r="C143" s="8"/>
      <c r="D143" s="1547"/>
      <c r="E143" s="1548"/>
      <c r="F143" s="1549"/>
      <c r="G143" s="1839"/>
      <c r="H143" s="1840"/>
      <c r="I143" s="1840"/>
      <c r="J143" s="1841"/>
      <c r="K143" s="2186">
        <f>'保険料計算シート（非表示）'!D26</f>
        <v>0</v>
      </c>
      <c r="L143" s="2187"/>
      <c r="M143" s="2187"/>
      <c r="N143" s="2187"/>
      <c r="O143" s="2187"/>
      <c r="P143" s="2187"/>
      <c r="Q143" s="2187"/>
      <c r="R143" s="2187"/>
      <c r="S143" s="2187"/>
      <c r="T143" s="2187"/>
      <c r="U143" s="2187"/>
      <c r="V143" s="2187"/>
      <c r="W143" s="335"/>
      <c r="X143" s="69"/>
      <c r="Y143" s="2186">
        <f>'保険料計算シート（非表示）'!E26</f>
        <v>0</v>
      </c>
      <c r="Z143" s="2187"/>
      <c r="AA143" s="2187"/>
      <c r="AB143" s="2187"/>
      <c r="AC143" s="2187"/>
      <c r="AD143" s="2187"/>
      <c r="AE143" s="2187"/>
      <c r="AF143" s="2187"/>
      <c r="AG143" s="2187"/>
      <c r="AH143" s="2187"/>
      <c r="AI143" s="2187"/>
      <c r="AJ143" s="2187"/>
      <c r="AK143" s="335"/>
      <c r="AL143" s="69"/>
      <c r="AM143" s="2186">
        <f>'保険料計算シート（非表示）'!J26</f>
        <v>0</v>
      </c>
      <c r="AN143" s="2187"/>
      <c r="AO143" s="2187"/>
      <c r="AP143" s="2187"/>
      <c r="AQ143" s="2187"/>
      <c r="AR143" s="2187"/>
      <c r="AS143" s="2187"/>
      <c r="AT143" s="2187"/>
      <c r="AU143" s="2187"/>
      <c r="AV143" s="2187"/>
      <c r="AW143" s="2187"/>
      <c r="AX143" s="2187"/>
      <c r="AY143" s="335"/>
      <c r="AZ143" s="69"/>
      <c r="BA143" s="8"/>
      <c r="BB143" s="131"/>
      <c r="BC143" s="1691"/>
      <c r="BD143" s="1692"/>
      <c r="BE143" s="1692"/>
      <c r="BF143" s="1853"/>
      <c r="BG143" s="1853"/>
      <c r="BH143" s="1853"/>
      <c r="BI143" s="1853"/>
      <c r="BJ143" s="1853"/>
      <c r="BK143" s="1853"/>
      <c r="BL143" s="1853"/>
      <c r="BM143" s="1853"/>
      <c r="BN143" s="1853"/>
      <c r="BO143" s="671"/>
      <c r="BP143" s="673"/>
      <c r="BQ143" s="1856"/>
      <c r="BR143" s="1856"/>
      <c r="BS143" s="1856"/>
      <c r="BT143" s="1856"/>
      <c r="BU143" s="1856"/>
      <c r="BV143" s="1856"/>
      <c r="BW143" s="1856"/>
      <c r="BX143" s="1856"/>
      <c r="BY143" s="1856"/>
      <c r="BZ143" s="1856"/>
      <c r="CA143" s="1856"/>
      <c r="CB143" s="1856"/>
      <c r="CC143" s="1856"/>
      <c r="CD143" s="1856"/>
      <c r="CE143" s="1856"/>
      <c r="CF143" s="1856"/>
      <c r="CG143" s="1856"/>
      <c r="CH143" s="1856"/>
      <c r="CI143" s="1856"/>
      <c r="CJ143" s="1856"/>
      <c r="CK143" s="1856"/>
      <c r="CL143" s="1856"/>
      <c r="CM143" s="1856"/>
      <c r="CN143" s="1856"/>
      <c r="CO143" s="1856"/>
      <c r="CP143" s="1856"/>
      <c r="CQ143" s="1856"/>
      <c r="CR143" s="1856"/>
      <c r="CS143" s="1856"/>
      <c r="CT143" s="1856"/>
      <c r="CU143" s="1856"/>
      <c r="CV143" s="1856"/>
      <c r="CW143" s="1856"/>
      <c r="CX143" s="1856"/>
      <c r="CY143" s="1856"/>
      <c r="CZ143" s="1856"/>
      <c r="DA143" s="1856"/>
      <c r="DB143" s="1856"/>
      <c r="DC143" s="1856"/>
      <c r="DD143" s="1856"/>
      <c r="DE143" s="1856"/>
      <c r="DF143" s="1856"/>
      <c r="DG143" s="1856"/>
      <c r="DH143" s="1856"/>
      <c r="DI143" s="1856"/>
      <c r="DJ143" s="1857"/>
      <c r="DK143" s="337"/>
      <c r="DN143" s="337"/>
      <c r="DO143" s="337"/>
      <c r="DP143" s="316"/>
      <c r="DQ143" s="316"/>
    </row>
    <row r="144" spans="1:121" ht="8.25" customHeight="1">
      <c r="A144" s="8"/>
      <c r="B144" s="8"/>
      <c r="C144" s="8"/>
      <c r="D144" s="1547"/>
      <c r="E144" s="1548"/>
      <c r="F144" s="1549"/>
      <c r="G144" s="1839"/>
      <c r="H144" s="1840"/>
      <c r="I144" s="1840"/>
      <c r="J144" s="1841"/>
      <c r="K144" s="2188"/>
      <c r="L144" s="2187"/>
      <c r="M144" s="2187"/>
      <c r="N144" s="2187"/>
      <c r="O144" s="2187"/>
      <c r="P144" s="2187"/>
      <c r="Q144" s="2187"/>
      <c r="R144" s="2187"/>
      <c r="S144" s="2187"/>
      <c r="T144" s="2187"/>
      <c r="U144" s="2187"/>
      <c r="V144" s="2187"/>
      <c r="W144" s="1540" t="s">
        <v>139</v>
      </c>
      <c r="X144" s="1541"/>
      <c r="Y144" s="2188"/>
      <c r="Z144" s="2187"/>
      <c r="AA144" s="2187"/>
      <c r="AB144" s="2187"/>
      <c r="AC144" s="2187"/>
      <c r="AD144" s="2187"/>
      <c r="AE144" s="2187"/>
      <c r="AF144" s="2187"/>
      <c r="AG144" s="2187"/>
      <c r="AH144" s="2187"/>
      <c r="AI144" s="2187"/>
      <c r="AJ144" s="2187"/>
      <c r="AK144" s="1540" t="s">
        <v>139</v>
      </c>
      <c r="AL144" s="1541"/>
      <c r="AM144" s="2188"/>
      <c r="AN144" s="2187"/>
      <c r="AO144" s="2187"/>
      <c r="AP144" s="2187"/>
      <c r="AQ144" s="2187"/>
      <c r="AR144" s="2187"/>
      <c r="AS144" s="2187"/>
      <c r="AT144" s="2187"/>
      <c r="AU144" s="2187"/>
      <c r="AV144" s="2187"/>
      <c r="AW144" s="2187"/>
      <c r="AX144" s="2187"/>
      <c r="AY144" s="1540" t="s">
        <v>139</v>
      </c>
      <c r="AZ144" s="1541"/>
      <c r="BA144" s="8"/>
      <c r="BB144" s="8"/>
      <c r="BC144" s="690"/>
      <c r="BD144" s="691"/>
      <c r="BE144" s="692"/>
      <c r="BF144" s="1914" t="s">
        <v>143</v>
      </c>
      <c r="BG144" s="1915"/>
      <c r="BH144" s="1915"/>
      <c r="BI144" s="1915"/>
      <c r="BJ144" s="1915"/>
      <c r="BK144" s="1915"/>
      <c r="BL144" s="1915"/>
      <c r="BM144" s="1915"/>
      <c r="BN144" s="1915"/>
      <c r="BO144" s="693"/>
      <c r="BP144" s="1920" t="s">
        <v>190</v>
      </c>
      <c r="BQ144" s="1921"/>
      <c r="BR144" s="691"/>
      <c r="BS144" s="691"/>
      <c r="BT144" s="691"/>
      <c r="BU144" s="691" t="s">
        <v>28</v>
      </c>
      <c r="BV144" s="691"/>
      <c r="BW144" s="691"/>
      <c r="BX144" s="691"/>
      <c r="BY144" s="691"/>
      <c r="BZ144" s="691"/>
      <c r="CA144" s="691"/>
      <c r="CB144" s="691"/>
      <c r="CC144" s="691"/>
      <c r="CD144" s="691" t="s">
        <v>812</v>
      </c>
      <c r="CE144" s="691"/>
      <c r="CF144" s="691"/>
      <c r="CG144" s="691"/>
      <c r="CH144" s="691"/>
      <c r="CI144" s="691" t="s">
        <v>813</v>
      </c>
      <c r="CJ144" s="691"/>
      <c r="CK144" s="691"/>
      <c r="CL144" s="691"/>
      <c r="CM144" s="691"/>
      <c r="CN144" s="691"/>
      <c r="CO144" s="691"/>
      <c r="CP144" s="691"/>
      <c r="CQ144" s="691" t="s">
        <v>814</v>
      </c>
      <c r="CR144" s="691"/>
      <c r="CS144" s="691"/>
      <c r="CT144" s="691"/>
      <c r="CU144" s="691"/>
      <c r="CV144" s="691"/>
      <c r="CW144" s="691"/>
      <c r="CX144" s="691"/>
      <c r="CY144" s="691"/>
      <c r="CZ144" s="691"/>
      <c r="DA144" s="691" t="s">
        <v>815</v>
      </c>
      <c r="DB144" s="691"/>
      <c r="DC144" s="691"/>
      <c r="DD144" s="691"/>
      <c r="DE144" s="691"/>
      <c r="DF144" s="691"/>
      <c r="DG144" s="691"/>
      <c r="DH144" s="691"/>
      <c r="DI144" s="691"/>
      <c r="DJ144" s="693"/>
      <c r="DK144" s="337"/>
      <c r="DN144" s="337"/>
      <c r="DO144" s="337"/>
      <c r="DP144" s="316"/>
      <c r="DQ144" s="316"/>
    </row>
    <row r="145" spans="1:121" ht="8.25" customHeight="1">
      <c r="A145" s="8"/>
      <c r="B145" s="8"/>
      <c r="C145" s="8"/>
      <c r="D145" s="1547"/>
      <c r="E145" s="1548"/>
      <c r="F145" s="1549"/>
      <c r="G145" s="1842"/>
      <c r="H145" s="1843"/>
      <c r="I145" s="1843"/>
      <c r="J145" s="1844"/>
      <c r="K145" s="2189"/>
      <c r="L145" s="2190"/>
      <c r="M145" s="2190"/>
      <c r="N145" s="2190"/>
      <c r="O145" s="2190"/>
      <c r="P145" s="2190"/>
      <c r="Q145" s="2190"/>
      <c r="R145" s="2190"/>
      <c r="S145" s="2190"/>
      <c r="T145" s="2190"/>
      <c r="U145" s="2190"/>
      <c r="V145" s="2190"/>
      <c r="W145" s="1542"/>
      <c r="X145" s="1543"/>
      <c r="Y145" s="2189"/>
      <c r="Z145" s="2190"/>
      <c r="AA145" s="2190"/>
      <c r="AB145" s="2190"/>
      <c r="AC145" s="2190"/>
      <c r="AD145" s="2190"/>
      <c r="AE145" s="2190"/>
      <c r="AF145" s="2190"/>
      <c r="AG145" s="2190"/>
      <c r="AH145" s="2190"/>
      <c r="AI145" s="2190"/>
      <c r="AJ145" s="2190"/>
      <c r="AK145" s="1542"/>
      <c r="AL145" s="1543"/>
      <c r="AM145" s="2189"/>
      <c r="AN145" s="2190"/>
      <c r="AO145" s="2190"/>
      <c r="AP145" s="2190"/>
      <c r="AQ145" s="2190"/>
      <c r="AR145" s="2190"/>
      <c r="AS145" s="2190"/>
      <c r="AT145" s="2190"/>
      <c r="AU145" s="2190"/>
      <c r="AV145" s="2190"/>
      <c r="AW145" s="2190"/>
      <c r="AX145" s="2190"/>
      <c r="AY145" s="1542"/>
      <c r="AZ145" s="1543"/>
      <c r="BA145" s="8"/>
      <c r="BB145" s="8"/>
      <c r="BC145" s="1922">
        <v>29</v>
      </c>
      <c r="BD145" s="1923"/>
      <c r="BE145" s="1924"/>
      <c r="BF145" s="1916"/>
      <c r="BG145" s="1917"/>
      <c r="BH145" s="1917"/>
      <c r="BI145" s="1917"/>
      <c r="BJ145" s="1917"/>
      <c r="BK145" s="1917"/>
      <c r="BL145" s="1917"/>
      <c r="BM145" s="1917"/>
      <c r="BN145" s="1917"/>
      <c r="BO145" s="686"/>
      <c r="BP145" s="673"/>
      <c r="BQ145" s="1925">
        <f>R151</f>
        <v>0</v>
      </c>
      <c r="BR145" s="1926"/>
      <c r="BS145" s="1926"/>
      <c r="BT145" s="1926"/>
      <c r="BU145" s="1926"/>
      <c r="BV145" s="1926"/>
      <c r="BW145" s="1926"/>
      <c r="BX145" s="1926"/>
      <c r="BY145" s="1926"/>
      <c r="BZ145" s="1926"/>
      <c r="CA145" s="1926"/>
      <c r="CB145" s="1926"/>
      <c r="CC145" s="1926"/>
      <c r="CD145" s="1926"/>
      <c r="CE145" s="1926"/>
      <c r="CF145" s="1926"/>
      <c r="CG145" s="1926"/>
      <c r="CH145" s="1926"/>
      <c r="CI145" s="1926"/>
      <c r="CJ145" s="1926"/>
      <c r="CK145" s="1926"/>
      <c r="CL145" s="1926"/>
      <c r="CM145" s="1926"/>
      <c r="CN145" s="1926"/>
      <c r="CO145" s="1926"/>
      <c r="CP145" s="1926"/>
      <c r="CQ145" s="1926"/>
      <c r="CR145" s="1926"/>
      <c r="CS145" s="1926"/>
      <c r="CT145" s="1926"/>
      <c r="CU145" s="1926"/>
      <c r="CV145" s="1926"/>
      <c r="CW145" s="1926"/>
      <c r="CX145" s="1926"/>
      <c r="CY145" s="1926"/>
      <c r="CZ145" s="1926"/>
      <c r="DA145" s="1926"/>
      <c r="DB145" s="1926"/>
      <c r="DC145" s="1926"/>
      <c r="DD145" s="1926"/>
      <c r="DE145" s="1926"/>
      <c r="DF145" s="1926"/>
      <c r="DG145" s="1926"/>
      <c r="DH145" s="1926"/>
      <c r="DI145" s="1926"/>
      <c r="DJ145" s="1927"/>
      <c r="DK145" s="337"/>
      <c r="DN145" s="337"/>
      <c r="DO145" s="337"/>
      <c r="DP145" s="316"/>
      <c r="DQ145" s="316"/>
    </row>
    <row r="146" spans="1:121" ht="12" customHeight="1">
      <c r="A146" s="8"/>
      <c r="B146" s="8"/>
      <c r="C146" s="8"/>
      <c r="D146" s="1547"/>
      <c r="E146" s="1548"/>
      <c r="F146" s="1549"/>
      <c r="G146" s="1836" t="s">
        <v>68</v>
      </c>
      <c r="H146" s="1837"/>
      <c r="I146" s="1837"/>
      <c r="J146" s="1838"/>
      <c r="K146" s="1906" t="s">
        <v>362</v>
      </c>
      <c r="L146" s="1907"/>
      <c r="M146" s="1907"/>
      <c r="N146" s="1907"/>
      <c r="O146" s="1907"/>
      <c r="P146" s="1907"/>
      <c r="Q146" s="1907"/>
      <c r="R146" s="1907"/>
      <c r="S146" s="1907"/>
      <c r="T146" s="1907"/>
      <c r="U146" s="1907"/>
      <c r="V146" s="65"/>
      <c r="W146" s="65"/>
      <c r="X146" s="66"/>
      <c r="Y146" s="1952"/>
      <c r="Z146" s="2242"/>
      <c r="AA146" s="2242"/>
      <c r="AB146" s="2242"/>
      <c r="AC146" s="2242"/>
      <c r="AD146" s="2242"/>
      <c r="AE146" s="2242"/>
      <c r="AF146" s="2242"/>
      <c r="AG146" s="2242"/>
      <c r="AH146" s="2242"/>
      <c r="AI146" s="2242"/>
      <c r="AJ146" s="1954"/>
      <c r="AK146" s="1954"/>
      <c r="AL146" s="1955"/>
      <c r="AM146" s="1952" t="s">
        <v>370</v>
      </c>
      <c r="AN146" s="1953"/>
      <c r="AO146" s="1953"/>
      <c r="AP146" s="1953"/>
      <c r="AQ146" s="1953"/>
      <c r="AR146" s="1953"/>
      <c r="AS146" s="1953"/>
      <c r="AT146" s="1953"/>
      <c r="AU146" s="1953"/>
      <c r="AV146" s="1953"/>
      <c r="AW146" s="1954"/>
      <c r="AX146" s="1954"/>
      <c r="AY146" s="1954"/>
      <c r="AZ146" s="1955"/>
      <c r="BA146" s="8"/>
      <c r="BB146" s="8"/>
      <c r="BC146" s="1922"/>
      <c r="BD146" s="1923"/>
      <c r="BE146" s="1924"/>
      <c r="BF146" s="1916"/>
      <c r="BG146" s="1917"/>
      <c r="BH146" s="1917"/>
      <c r="BI146" s="1917"/>
      <c r="BJ146" s="1917"/>
      <c r="BK146" s="1917"/>
      <c r="BL146" s="1917"/>
      <c r="BM146" s="1917"/>
      <c r="BN146" s="1917"/>
      <c r="BO146" s="686"/>
      <c r="BP146" s="673"/>
      <c r="BQ146" s="1926"/>
      <c r="BR146" s="1926"/>
      <c r="BS146" s="1926"/>
      <c r="BT146" s="1926"/>
      <c r="BU146" s="1926"/>
      <c r="BV146" s="1926"/>
      <c r="BW146" s="1926"/>
      <c r="BX146" s="1926"/>
      <c r="BY146" s="1926"/>
      <c r="BZ146" s="1926"/>
      <c r="CA146" s="1926"/>
      <c r="CB146" s="1926"/>
      <c r="CC146" s="1926"/>
      <c r="CD146" s="1926"/>
      <c r="CE146" s="1926"/>
      <c r="CF146" s="1926"/>
      <c r="CG146" s="1926"/>
      <c r="CH146" s="1926"/>
      <c r="CI146" s="1926"/>
      <c r="CJ146" s="1926"/>
      <c r="CK146" s="1926"/>
      <c r="CL146" s="1926"/>
      <c r="CM146" s="1926"/>
      <c r="CN146" s="1926"/>
      <c r="CO146" s="1926"/>
      <c r="CP146" s="1926"/>
      <c r="CQ146" s="1926"/>
      <c r="CR146" s="1926"/>
      <c r="CS146" s="1926"/>
      <c r="CT146" s="1926"/>
      <c r="CU146" s="1926"/>
      <c r="CV146" s="1926"/>
      <c r="CW146" s="1926"/>
      <c r="CX146" s="1926"/>
      <c r="CY146" s="1926"/>
      <c r="CZ146" s="1926"/>
      <c r="DA146" s="1926"/>
      <c r="DB146" s="1926"/>
      <c r="DC146" s="1926"/>
      <c r="DD146" s="1926"/>
      <c r="DE146" s="1926"/>
      <c r="DF146" s="1926"/>
      <c r="DG146" s="1926"/>
      <c r="DH146" s="1926"/>
      <c r="DI146" s="1926"/>
      <c r="DJ146" s="1927"/>
      <c r="DK146" s="322"/>
      <c r="DN146" s="322"/>
      <c r="DO146" s="322"/>
      <c r="DP146" s="322"/>
      <c r="DQ146" s="322"/>
    </row>
    <row r="147" spans="1:121" ht="4.9000000000000004" customHeight="1">
      <c r="A147" s="8"/>
      <c r="B147" s="8"/>
      <c r="C147" s="8"/>
      <c r="D147" s="1547"/>
      <c r="E147" s="1548"/>
      <c r="F147" s="1549"/>
      <c r="G147" s="1839"/>
      <c r="H147" s="1840"/>
      <c r="I147" s="1840"/>
      <c r="J147" s="1841"/>
      <c r="K147" s="1910"/>
      <c r="L147" s="1911"/>
      <c r="M147" s="1911"/>
      <c r="N147" s="1911"/>
      <c r="O147" s="1911"/>
      <c r="P147" s="1911"/>
      <c r="Q147" s="1911"/>
      <c r="R147" s="1911"/>
      <c r="S147" s="1911"/>
      <c r="T147" s="1911"/>
      <c r="U147" s="1911"/>
      <c r="V147" s="68"/>
      <c r="W147" s="68"/>
      <c r="X147" s="69"/>
      <c r="Y147" s="2243"/>
      <c r="Z147" s="1185"/>
      <c r="AA147" s="1185"/>
      <c r="AB147" s="1185"/>
      <c r="AC147" s="1185"/>
      <c r="AD147" s="1185"/>
      <c r="AE147" s="1185"/>
      <c r="AF147" s="1185"/>
      <c r="AG147" s="1185"/>
      <c r="AH147" s="1185"/>
      <c r="AI147" s="1185"/>
      <c r="AJ147" s="1424"/>
      <c r="AK147" s="1424"/>
      <c r="AL147" s="1958"/>
      <c r="AM147" s="1956"/>
      <c r="AN147" s="1957"/>
      <c r="AO147" s="1957"/>
      <c r="AP147" s="1957"/>
      <c r="AQ147" s="1957"/>
      <c r="AR147" s="1957"/>
      <c r="AS147" s="1957"/>
      <c r="AT147" s="1957"/>
      <c r="AU147" s="1957"/>
      <c r="AV147" s="1957"/>
      <c r="AW147" s="1424"/>
      <c r="AX147" s="1424"/>
      <c r="AY147" s="1424"/>
      <c r="AZ147" s="1958"/>
      <c r="BA147" s="8"/>
      <c r="BB147" s="8"/>
      <c r="BC147" s="673"/>
      <c r="BD147" s="154"/>
      <c r="BE147" s="686"/>
      <c r="BF147" s="1916"/>
      <c r="BG147" s="1917"/>
      <c r="BH147" s="1917"/>
      <c r="BI147" s="1917"/>
      <c r="BJ147" s="1917"/>
      <c r="BK147" s="1917"/>
      <c r="BL147" s="1917"/>
      <c r="BM147" s="1917"/>
      <c r="BN147" s="1917"/>
      <c r="BO147" s="686"/>
      <c r="BP147" s="673"/>
      <c r="BQ147" s="1926"/>
      <c r="BR147" s="1926"/>
      <c r="BS147" s="1926"/>
      <c r="BT147" s="1926"/>
      <c r="BU147" s="1926"/>
      <c r="BV147" s="1926"/>
      <c r="BW147" s="1926"/>
      <c r="BX147" s="1926"/>
      <c r="BY147" s="1926"/>
      <c r="BZ147" s="1926"/>
      <c r="CA147" s="1926"/>
      <c r="CB147" s="1926"/>
      <c r="CC147" s="1926"/>
      <c r="CD147" s="1926"/>
      <c r="CE147" s="1926"/>
      <c r="CF147" s="1926"/>
      <c r="CG147" s="1926"/>
      <c r="CH147" s="1926"/>
      <c r="CI147" s="1926"/>
      <c r="CJ147" s="1926"/>
      <c r="CK147" s="1926"/>
      <c r="CL147" s="1926"/>
      <c r="CM147" s="1926"/>
      <c r="CN147" s="1926"/>
      <c r="CO147" s="1926"/>
      <c r="CP147" s="1926"/>
      <c r="CQ147" s="1926"/>
      <c r="CR147" s="1926"/>
      <c r="CS147" s="1926"/>
      <c r="CT147" s="1926"/>
      <c r="CU147" s="1926"/>
      <c r="CV147" s="1926"/>
      <c r="CW147" s="1926"/>
      <c r="CX147" s="1926"/>
      <c r="CY147" s="1926"/>
      <c r="CZ147" s="1926"/>
      <c r="DA147" s="1926"/>
      <c r="DB147" s="1926"/>
      <c r="DC147" s="1926"/>
      <c r="DD147" s="1926"/>
      <c r="DE147" s="1926"/>
      <c r="DF147" s="1926"/>
      <c r="DG147" s="1926"/>
      <c r="DH147" s="1926"/>
      <c r="DI147" s="1926"/>
      <c r="DJ147" s="1927"/>
      <c r="DK147" s="322"/>
      <c r="DN147" s="322"/>
      <c r="DO147" s="322"/>
      <c r="DP147" s="322"/>
      <c r="DQ147" s="322"/>
    </row>
    <row r="148" spans="1:121" ht="8.25" customHeight="1">
      <c r="A148" s="8"/>
      <c r="B148" s="8"/>
      <c r="C148" s="8"/>
      <c r="D148" s="1547"/>
      <c r="E148" s="1548"/>
      <c r="F148" s="1549"/>
      <c r="G148" s="1839"/>
      <c r="H148" s="1840"/>
      <c r="I148" s="1840"/>
      <c r="J148" s="1841"/>
      <c r="K148" s="1910"/>
      <c r="L148" s="1911"/>
      <c r="M148" s="1911"/>
      <c r="N148" s="1911"/>
      <c r="O148" s="1911"/>
      <c r="P148" s="1911"/>
      <c r="Q148" s="1911"/>
      <c r="R148" s="1911"/>
      <c r="S148" s="1911"/>
      <c r="T148" s="1911"/>
      <c r="U148" s="1911"/>
      <c r="V148" s="68"/>
      <c r="W148" s="68"/>
      <c r="X148" s="69"/>
      <c r="Y148" s="2243"/>
      <c r="Z148" s="1185"/>
      <c r="AA148" s="1185"/>
      <c r="AB148" s="1185"/>
      <c r="AC148" s="1185"/>
      <c r="AD148" s="1185"/>
      <c r="AE148" s="1185"/>
      <c r="AF148" s="1185"/>
      <c r="AG148" s="1185"/>
      <c r="AH148" s="1185"/>
      <c r="AI148" s="1185"/>
      <c r="AJ148" s="1424"/>
      <c r="AK148" s="1424"/>
      <c r="AL148" s="1958"/>
      <c r="AM148" s="1956"/>
      <c r="AN148" s="1957"/>
      <c r="AO148" s="1957"/>
      <c r="AP148" s="1957"/>
      <c r="AQ148" s="1957"/>
      <c r="AR148" s="1957"/>
      <c r="AS148" s="1957"/>
      <c r="AT148" s="1957"/>
      <c r="AU148" s="1957"/>
      <c r="AV148" s="1957"/>
      <c r="AW148" s="1424"/>
      <c r="AX148" s="1424"/>
      <c r="AY148" s="1424"/>
      <c r="AZ148" s="1958"/>
      <c r="BA148" s="8"/>
      <c r="BB148" s="8"/>
      <c r="BC148" s="1930" t="s">
        <v>144</v>
      </c>
      <c r="BD148" s="1931"/>
      <c r="BE148" s="1932"/>
      <c r="BF148" s="1918"/>
      <c r="BG148" s="1919"/>
      <c r="BH148" s="1919"/>
      <c r="BI148" s="1919"/>
      <c r="BJ148" s="1919"/>
      <c r="BK148" s="1919"/>
      <c r="BL148" s="1919"/>
      <c r="BM148" s="1919"/>
      <c r="BN148" s="1919"/>
      <c r="BO148" s="689"/>
      <c r="BP148" s="687"/>
      <c r="BQ148" s="1928"/>
      <c r="BR148" s="1928"/>
      <c r="BS148" s="1928"/>
      <c r="BT148" s="1928"/>
      <c r="BU148" s="1928"/>
      <c r="BV148" s="1928"/>
      <c r="BW148" s="1928"/>
      <c r="BX148" s="1928"/>
      <c r="BY148" s="1928"/>
      <c r="BZ148" s="1928"/>
      <c r="CA148" s="1928"/>
      <c r="CB148" s="1928"/>
      <c r="CC148" s="1928"/>
      <c r="CD148" s="1928"/>
      <c r="CE148" s="1928"/>
      <c r="CF148" s="1928"/>
      <c r="CG148" s="1928"/>
      <c r="CH148" s="1928"/>
      <c r="CI148" s="1928"/>
      <c r="CJ148" s="1928"/>
      <c r="CK148" s="1928"/>
      <c r="CL148" s="1928"/>
      <c r="CM148" s="1928"/>
      <c r="CN148" s="1928"/>
      <c r="CO148" s="1928"/>
      <c r="CP148" s="1928"/>
      <c r="CQ148" s="1928"/>
      <c r="CR148" s="1928"/>
      <c r="CS148" s="1928"/>
      <c r="CT148" s="1928"/>
      <c r="CU148" s="1928"/>
      <c r="CV148" s="1928"/>
      <c r="CW148" s="1928"/>
      <c r="CX148" s="1928"/>
      <c r="CY148" s="1928"/>
      <c r="CZ148" s="1928"/>
      <c r="DA148" s="1928"/>
      <c r="DB148" s="1928"/>
      <c r="DC148" s="1928"/>
      <c r="DD148" s="1928"/>
      <c r="DE148" s="1928"/>
      <c r="DF148" s="1928"/>
      <c r="DG148" s="1928"/>
      <c r="DH148" s="1928"/>
      <c r="DI148" s="1928"/>
      <c r="DJ148" s="1929"/>
      <c r="DK148" s="322"/>
      <c r="DN148" s="322"/>
      <c r="DO148" s="322"/>
      <c r="DP148" s="322"/>
      <c r="DQ148" s="322"/>
    </row>
    <row r="149" spans="1:121" ht="8.25" customHeight="1">
      <c r="A149" s="8"/>
      <c r="B149" s="8"/>
      <c r="C149" s="8"/>
      <c r="D149" s="1547"/>
      <c r="E149" s="1548"/>
      <c r="F149" s="1549"/>
      <c r="G149" s="1839"/>
      <c r="H149" s="1840"/>
      <c r="I149" s="1840"/>
      <c r="J149" s="1841"/>
      <c r="K149" s="2186">
        <f>'保険料計算シート（非表示）'!D27</f>
        <v>0</v>
      </c>
      <c r="L149" s="2187"/>
      <c r="M149" s="2187"/>
      <c r="N149" s="2187"/>
      <c r="O149" s="2187"/>
      <c r="P149" s="2187"/>
      <c r="Q149" s="2187"/>
      <c r="R149" s="2187"/>
      <c r="S149" s="2187"/>
      <c r="T149" s="2187"/>
      <c r="U149" s="2187"/>
      <c r="V149" s="2187"/>
      <c r="W149" s="335"/>
      <c r="X149" s="69"/>
      <c r="Y149" s="2186">
        <f>'保険料計算シート（非表示）'!E27</f>
        <v>0</v>
      </c>
      <c r="Z149" s="2187"/>
      <c r="AA149" s="2187"/>
      <c r="AB149" s="2187"/>
      <c r="AC149" s="2187"/>
      <c r="AD149" s="2187"/>
      <c r="AE149" s="2187"/>
      <c r="AF149" s="2187"/>
      <c r="AG149" s="2187"/>
      <c r="AH149" s="2187"/>
      <c r="AI149" s="2187"/>
      <c r="AJ149" s="2187"/>
      <c r="AK149" s="335"/>
      <c r="AL149" s="68"/>
      <c r="AM149" s="2186">
        <f>'保険料計算シート（非表示）'!J27</f>
        <v>0</v>
      </c>
      <c r="AN149" s="2187"/>
      <c r="AO149" s="2187"/>
      <c r="AP149" s="2187"/>
      <c r="AQ149" s="2187"/>
      <c r="AR149" s="2187"/>
      <c r="AS149" s="2187"/>
      <c r="AT149" s="2187"/>
      <c r="AU149" s="2187"/>
      <c r="AV149" s="2187"/>
      <c r="AW149" s="2187"/>
      <c r="AX149" s="2187"/>
      <c r="AY149" s="335"/>
      <c r="AZ149" s="69"/>
      <c r="BA149" s="8"/>
      <c r="BB149" s="8"/>
      <c r="BC149" s="1933"/>
      <c r="BD149" s="1931"/>
      <c r="BE149" s="1932"/>
      <c r="BF149" s="1914" t="s">
        <v>72</v>
      </c>
      <c r="BG149" s="1915"/>
      <c r="BH149" s="1915"/>
      <c r="BI149" s="1915"/>
      <c r="BJ149" s="1915"/>
      <c r="BK149" s="1915"/>
      <c r="BL149" s="1915"/>
      <c r="BM149" s="1915"/>
      <c r="BN149" s="1915"/>
      <c r="BO149" s="693"/>
      <c r="BP149" s="690"/>
      <c r="BQ149" s="1934" t="s">
        <v>969</v>
      </c>
      <c r="BR149" s="1934"/>
      <c r="BS149" s="1934"/>
      <c r="BT149" s="1934"/>
      <c r="BU149" s="1934"/>
      <c r="BV149" s="1934"/>
      <c r="BW149" s="1934"/>
      <c r="BX149" s="1934"/>
      <c r="BY149" s="1934"/>
      <c r="BZ149" s="1934"/>
      <c r="CA149" s="1934"/>
      <c r="CB149" s="1934"/>
      <c r="CC149" s="1934"/>
      <c r="CD149" s="1934"/>
      <c r="CE149" s="1934"/>
      <c r="CF149" s="1934"/>
      <c r="CG149" s="1934"/>
      <c r="CH149" s="1934"/>
      <c r="CI149" s="1934"/>
      <c r="CJ149" s="1934"/>
      <c r="CK149" s="1934"/>
      <c r="CL149" s="1934"/>
      <c r="CM149" s="1934"/>
      <c r="CN149" s="1934"/>
      <c r="CO149" s="1934"/>
      <c r="CP149" s="1934"/>
      <c r="CQ149" s="1934"/>
      <c r="CR149" s="1934"/>
      <c r="CS149" s="1934"/>
      <c r="CT149" s="1934"/>
      <c r="CU149" s="1934"/>
      <c r="CV149" s="1934"/>
      <c r="CW149" s="1934"/>
      <c r="CX149" s="1934"/>
      <c r="CY149" s="1934"/>
      <c r="CZ149" s="1934"/>
      <c r="DA149" s="1934"/>
      <c r="DB149" s="1934"/>
      <c r="DC149" s="1934"/>
      <c r="DD149" s="1934"/>
      <c r="DE149" s="1934"/>
      <c r="DF149" s="1934"/>
      <c r="DG149" s="1934"/>
      <c r="DH149" s="1934"/>
      <c r="DI149" s="1934"/>
      <c r="DJ149" s="1935"/>
      <c r="DK149" s="322"/>
      <c r="DN149" s="322"/>
      <c r="DO149" s="322"/>
      <c r="DP149" s="322"/>
      <c r="DQ149" s="322"/>
    </row>
    <row r="150" spans="1:121" ht="8.25" customHeight="1">
      <c r="A150" s="8"/>
      <c r="B150" s="8"/>
      <c r="C150" s="8"/>
      <c r="D150" s="1547"/>
      <c r="E150" s="1548"/>
      <c r="F150" s="1549"/>
      <c r="G150" s="1839"/>
      <c r="H150" s="1840"/>
      <c r="I150" s="1840"/>
      <c r="J150" s="1841"/>
      <c r="K150" s="2188"/>
      <c r="L150" s="2187"/>
      <c r="M150" s="2187"/>
      <c r="N150" s="2187"/>
      <c r="O150" s="2187"/>
      <c r="P150" s="2187"/>
      <c r="Q150" s="2187"/>
      <c r="R150" s="2187"/>
      <c r="S150" s="2187"/>
      <c r="T150" s="2187"/>
      <c r="U150" s="2187"/>
      <c r="V150" s="2187"/>
      <c r="W150" s="1540" t="s">
        <v>139</v>
      </c>
      <c r="X150" s="1541"/>
      <c r="Y150" s="2188"/>
      <c r="Z150" s="2187"/>
      <c r="AA150" s="2187"/>
      <c r="AB150" s="2187"/>
      <c r="AC150" s="2187"/>
      <c r="AD150" s="2187"/>
      <c r="AE150" s="2187"/>
      <c r="AF150" s="2187"/>
      <c r="AG150" s="2187"/>
      <c r="AH150" s="2187"/>
      <c r="AI150" s="2187"/>
      <c r="AJ150" s="2187"/>
      <c r="AK150" s="1540" t="s">
        <v>139</v>
      </c>
      <c r="AL150" s="1541"/>
      <c r="AM150" s="2188"/>
      <c r="AN150" s="2187"/>
      <c r="AO150" s="2187"/>
      <c r="AP150" s="2187"/>
      <c r="AQ150" s="2187"/>
      <c r="AR150" s="2187"/>
      <c r="AS150" s="2187"/>
      <c r="AT150" s="2187"/>
      <c r="AU150" s="2187"/>
      <c r="AV150" s="2187"/>
      <c r="AW150" s="2187"/>
      <c r="AX150" s="2187"/>
      <c r="AY150" s="1540" t="s">
        <v>139</v>
      </c>
      <c r="AZ150" s="1541"/>
      <c r="BA150" s="8"/>
      <c r="BB150" s="8"/>
      <c r="BC150" s="1933"/>
      <c r="BD150" s="1931"/>
      <c r="BE150" s="1932"/>
      <c r="BF150" s="1916"/>
      <c r="BG150" s="1917"/>
      <c r="BH150" s="1917"/>
      <c r="BI150" s="1917"/>
      <c r="BJ150" s="1917"/>
      <c r="BK150" s="1917"/>
      <c r="BL150" s="1917"/>
      <c r="BM150" s="1917"/>
      <c r="BN150" s="1917"/>
      <c r="BO150" s="686"/>
      <c r="BP150" s="673"/>
      <c r="BQ150" s="1936"/>
      <c r="BR150" s="1936"/>
      <c r="BS150" s="1936"/>
      <c r="BT150" s="1936"/>
      <c r="BU150" s="1936"/>
      <c r="BV150" s="1936"/>
      <c r="BW150" s="1936"/>
      <c r="BX150" s="1936"/>
      <c r="BY150" s="1936"/>
      <c r="BZ150" s="1936"/>
      <c r="CA150" s="1936"/>
      <c r="CB150" s="1936"/>
      <c r="CC150" s="1936"/>
      <c r="CD150" s="1936"/>
      <c r="CE150" s="1936"/>
      <c r="CF150" s="1936"/>
      <c r="CG150" s="1936"/>
      <c r="CH150" s="1936"/>
      <c r="CI150" s="1936"/>
      <c r="CJ150" s="1936"/>
      <c r="CK150" s="1936"/>
      <c r="CL150" s="1936"/>
      <c r="CM150" s="1936"/>
      <c r="CN150" s="1936"/>
      <c r="CO150" s="1936"/>
      <c r="CP150" s="1936"/>
      <c r="CQ150" s="1936"/>
      <c r="CR150" s="1936"/>
      <c r="CS150" s="1936"/>
      <c r="CT150" s="1936"/>
      <c r="CU150" s="1936"/>
      <c r="CV150" s="1936"/>
      <c r="CW150" s="1936"/>
      <c r="CX150" s="1936"/>
      <c r="CY150" s="1936"/>
      <c r="CZ150" s="1936"/>
      <c r="DA150" s="1936"/>
      <c r="DB150" s="1936"/>
      <c r="DC150" s="1936"/>
      <c r="DD150" s="1936"/>
      <c r="DE150" s="1936"/>
      <c r="DF150" s="1936"/>
      <c r="DG150" s="1936"/>
      <c r="DH150" s="1936"/>
      <c r="DI150" s="1936"/>
      <c r="DJ150" s="1937"/>
    </row>
    <row r="151" spans="1:121" ht="8.25" customHeight="1">
      <c r="A151" s="8"/>
      <c r="B151" s="8"/>
      <c r="C151" s="8"/>
      <c r="D151" s="1550"/>
      <c r="E151" s="1551"/>
      <c r="F151" s="1552"/>
      <c r="G151" s="1842"/>
      <c r="H151" s="1843"/>
      <c r="I151" s="1843"/>
      <c r="J151" s="1844"/>
      <c r="K151" s="2189"/>
      <c r="L151" s="2190"/>
      <c r="M151" s="2190"/>
      <c r="N151" s="2190"/>
      <c r="O151" s="2190"/>
      <c r="P151" s="2190"/>
      <c r="Q151" s="2190"/>
      <c r="R151" s="2190"/>
      <c r="S151" s="2190"/>
      <c r="T151" s="2190"/>
      <c r="U151" s="2190"/>
      <c r="V151" s="2190"/>
      <c r="W151" s="1542"/>
      <c r="X151" s="1543"/>
      <c r="Y151" s="2189"/>
      <c r="Z151" s="2190"/>
      <c r="AA151" s="2190"/>
      <c r="AB151" s="2190"/>
      <c r="AC151" s="2190"/>
      <c r="AD151" s="2190"/>
      <c r="AE151" s="2190"/>
      <c r="AF151" s="2190"/>
      <c r="AG151" s="2190"/>
      <c r="AH151" s="2190"/>
      <c r="AI151" s="2190"/>
      <c r="AJ151" s="2190"/>
      <c r="AK151" s="1542"/>
      <c r="AL151" s="1543"/>
      <c r="AM151" s="2189"/>
      <c r="AN151" s="2190"/>
      <c r="AO151" s="2190"/>
      <c r="AP151" s="2190"/>
      <c r="AQ151" s="2190"/>
      <c r="AR151" s="2190"/>
      <c r="AS151" s="2190"/>
      <c r="AT151" s="2190"/>
      <c r="AU151" s="2190"/>
      <c r="AV151" s="2190"/>
      <c r="AW151" s="2190"/>
      <c r="AX151" s="2190"/>
      <c r="AY151" s="1542"/>
      <c r="AZ151" s="1543"/>
      <c r="BA151" s="8"/>
      <c r="BB151" s="8"/>
      <c r="BC151" s="1933"/>
      <c r="BD151" s="1931"/>
      <c r="BE151" s="1932"/>
      <c r="BF151" s="1916"/>
      <c r="BG151" s="1917"/>
      <c r="BH151" s="1917"/>
      <c r="BI151" s="1917"/>
      <c r="BJ151" s="1917"/>
      <c r="BK151" s="1917"/>
      <c r="BL151" s="1917"/>
      <c r="BM151" s="1917"/>
      <c r="BN151" s="1917"/>
      <c r="BO151" s="686"/>
      <c r="BP151" s="673"/>
      <c r="BQ151" s="1936"/>
      <c r="BR151" s="1936"/>
      <c r="BS151" s="1936"/>
      <c r="BT151" s="1936"/>
      <c r="BU151" s="1936"/>
      <c r="BV151" s="1936"/>
      <c r="BW151" s="1936"/>
      <c r="BX151" s="1936"/>
      <c r="BY151" s="1936"/>
      <c r="BZ151" s="1936"/>
      <c r="CA151" s="1936"/>
      <c r="CB151" s="1936"/>
      <c r="CC151" s="1936"/>
      <c r="CD151" s="1936"/>
      <c r="CE151" s="1936"/>
      <c r="CF151" s="1936"/>
      <c r="CG151" s="1936"/>
      <c r="CH151" s="1936"/>
      <c r="CI151" s="1936"/>
      <c r="CJ151" s="1936"/>
      <c r="CK151" s="1936"/>
      <c r="CL151" s="1936"/>
      <c r="CM151" s="1936"/>
      <c r="CN151" s="1936"/>
      <c r="CO151" s="1936"/>
      <c r="CP151" s="1936"/>
      <c r="CQ151" s="1936"/>
      <c r="CR151" s="1936"/>
      <c r="CS151" s="1936"/>
      <c r="CT151" s="1936"/>
      <c r="CU151" s="1936"/>
      <c r="CV151" s="1936"/>
      <c r="CW151" s="1936"/>
      <c r="CX151" s="1936"/>
      <c r="CY151" s="1936"/>
      <c r="CZ151" s="1936"/>
      <c r="DA151" s="1936"/>
      <c r="DB151" s="1936"/>
      <c r="DC151" s="1936"/>
      <c r="DD151" s="1936"/>
      <c r="DE151" s="1936"/>
      <c r="DF151" s="1936"/>
      <c r="DG151" s="1936"/>
      <c r="DH151" s="1936"/>
      <c r="DI151" s="1936"/>
      <c r="DJ151" s="1937"/>
    </row>
    <row r="152" spans="1:121" ht="5.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1933"/>
      <c r="BD152" s="1931"/>
      <c r="BE152" s="1932"/>
      <c r="BF152" s="1916"/>
      <c r="BG152" s="1917"/>
      <c r="BH152" s="1917"/>
      <c r="BI152" s="1917"/>
      <c r="BJ152" s="1917"/>
      <c r="BK152" s="1917"/>
      <c r="BL152" s="1917"/>
      <c r="BM152" s="1917"/>
      <c r="BN152" s="1917"/>
      <c r="BO152" s="686"/>
      <c r="BP152" s="673"/>
      <c r="BQ152" s="1936"/>
      <c r="BR152" s="1936"/>
      <c r="BS152" s="1936"/>
      <c r="BT152" s="1936"/>
      <c r="BU152" s="1936"/>
      <c r="BV152" s="1936"/>
      <c r="BW152" s="1936"/>
      <c r="BX152" s="1936"/>
      <c r="BY152" s="1936"/>
      <c r="BZ152" s="1936"/>
      <c r="CA152" s="1936"/>
      <c r="CB152" s="1936"/>
      <c r="CC152" s="1936"/>
      <c r="CD152" s="1936"/>
      <c r="CE152" s="1936"/>
      <c r="CF152" s="1936"/>
      <c r="CG152" s="1936"/>
      <c r="CH152" s="1936"/>
      <c r="CI152" s="1936"/>
      <c r="CJ152" s="1936"/>
      <c r="CK152" s="1936"/>
      <c r="CL152" s="1936"/>
      <c r="CM152" s="1936"/>
      <c r="CN152" s="1936"/>
      <c r="CO152" s="1936"/>
      <c r="CP152" s="1936"/>
      <c r="CQ152" s="1936"/>
      <c r="CR152" s="1936"/>
      <c r="CS152" s="1936"/>
      <c r="CT152" s="1936"/>
      <c r="CU152" s="1936"/>
      <c r="CV152" s="1936"/>
      <c r="CW152" s="1936"/>
      <c r="CX152" s="1936"/>
      <c r="CY152" s="1936"/>
      <c r="CZ152" s="1936"/>
      <c r="DA152" s="1936"/>
      <c r="DB152" s="1936"/>
      <c r="DC152" s="1936"/>
      <c r="DD152" s="1936"/>
      <c r="DE152" s="1936"/>
      <c r="DF152" s="1936"/>
      <c r="DG152" s="1936"/>
      <c r="DH152" s="1936"/>
      <c r="DI152" s="1936"/>
      <c r="DJ152" s="1937"/>
    </row>
    <row r="153" spans="1:121" ht="8.25" customHeight="1">
      <c r="A153" s="8"/>
      <c r="B153" s="8"/>
      <c r="C153" s="8"/>
      <c r="D153" s="355"/>
      <c r="E153" s="1847" t="s">
        <v>142</v>
      </c>
      <c r="F153" s="1848"/>
      <c r="G153" s="1848"/>
      <c r="H153" s="1848"/>
      <c r="I153" s="1848"/>
      <c r="J153" s="1848"/>
      <c r="K153" s="1848"/>
      <c r="L153" s="1848"/>
      <c r="M153" s="1848"/>
      <c r="N153" s="1849"/>
      <c r="O153" s="162"/>
      <c r="P153" s="162"/>
      <c r="Q153" s="2239" t="s">
        <v>70</v>
      </c>
      <c r="R153" s="2239"/>
      <c r="S153" s="2239"/>
      <c r="T153" s="2239"/>
      <c r="U153" s="2239"/>
      <c r="V153" s="2239"/>
      <c r="W153" s="2239"/>
      <c r="X153" s="2239"/>
      <c r="Y153" s="2239"/>
      <c r="Z153" s="2239"/>
      <c r="AA153" s="2239"/>
      <c r="AB153" s="165"/>
      <c r="AC153" s="162"/>
      <c r="AD153" s="162"/>
      <c r="AE153" s="353"/>
      <c r="AF153" s="162"/>
      <c r="AG153" s="162"/>
      <c r="AH153" s="162"/>
      <c r="AI153" s="162"/>
      <c r="AJ153" s="162"/>
      <c r="AK153" s="162"/>
      <c r="AL153" s="162"/>
      <c r="AM153" s="162"/>
      <c r="AN153" s="163"/>
      <c r="AO153" s="162"/>
      <c r="AP153" s="162"/>
      <c r="AQ153" s="1858" t="s">
        <v>71</v>
      </c>
      <c r="AR153" s="1858"/>
      <c r="AS153" s="1858"/>
      <c r="AT153" s="1858"/>
      <c r="AU153" s="1858"/>
      <c r="AV153" s="1858"/>
      <c r="AW153" s="1858"/>
      <c r="AX153" s="1858"/>
      <c r="AY153" s="1858"/>
      <c r="AZ153" s="1858"/>
      <c r="BA153" s="1859"/>
      <c r="BC153" s="1933"/>
      <c r="BD153" s="1931"/>
      <c r="BE153" s="1932"/>
      <c r="BF153" s="1918"/>
      <c r="BG153" s="1919"/>
      <c r="BH153" s="1919"/>
      <c r="BI153" s="1919"/>
      <c r="BJ153" s="1919"/>
      <c r="BK153" s="1919"/>
      <c r="BL153" s="1919"/>
      <c r="BM153" s="1919"/>
      <c r="BN153" s="1919"/>
      <c r="BO153" s="689"/>
      <c r="BP153" s="687"/>
      <c r="BQ153" s="1938"/>
      <c r="BR153" s="1938"/>
      <c r="BS153" s="1938"/>
      <c r="BT153" s="1938"/>
      <c r="BU153" s="1938"/>
      <c r="BV153" s="1938"/>
      <c r="BW153" s="1938"/>
      <c r="BX153" s="1938"/>
      <c r="BY153" s="1938"/>
      <c r="BZ153" s="1938"/>
      <c r="CA153" s="1938"/>
      <c r="CB153" s="1938"/>
      <c r="CC153" s="1938"/>
      <c r="CD153" s="1938"/>
      <c r="CE153" s="1938"/>
      <c r="CF153" s="1938"/>
      <c r="CG153" s="1938"/>
      <c r="CH153" s="1938"/>
      <c r="CI153" s="1938"/>
      <c r="CJ153" s="1938"/>
      <c r="CK153" s="1938"/>
      <c r="CL153" s="1938"/>
      <c r="CM153" s="1938"/>
      <c r="CN153" s="1938"/>
      <c r="CO153" s="1938"/>
      <c r="CP153" s="1938"/>
      <c r="CQ153" s="1938"/>
      <c r="CR153" s="1938"/>
      <c r="CS153" s="1938"/>
      <c r="CT153" s="1938"/>
      <c r="CU153" s="1938"/>
      <c r="CV153" s="1938"/>
      <c r="CW153" s="1938"/>
      <c r="CX153" s="1938"/>
      <c r="CY153" s="1938"/>
      <c r="CZ153" s="1938"/>
      <c r="DA153" s="1938"/>
      <c r="DB153" s="1938"/>
      <c r="DC153" s="1938"/>
      <c r="DD153" s="1938"/>
      <c r="DE153" s="1938"/>
      <c r="DF153" s="1938"/>
      <c r="DG153" s="1938"/>
      <c r="DH153" s="1938"/>
      <c r="DI153" s="1938"/>
      <c r="DJ153" s="1939"/>
    </row>
    <row r="154" spans="1:121" ht="8.25" customHeight="1">
      <c r="A154" s="8"/>
      <c r="B154" s="8"/>
      <c r="C154" s="8"/>
      <c r="D154" s="356"/>
      <c r="E154" s="1850"/>
      <c r="F154" s="1850"/>
      <c r="G154" s="1850"/>
      <c r="H154" s="1850"/>
      <c r="I154" s="1850"/>
      <c r="J154" s="1850"/>
      <c r="K154" s="1850"/>
      <c r="L154" s="1850"/>
      <c r="M154" s="1850"/>
      <c r="N154" s="1851"/>
      <c r="O154" s="154"/>
      <c r="P154" s="154"/>
      <c r="Q154" s="2240"/>
      <c r="R154" s="2240"/>
      <c r="S154" s="2240"/>
      <c r="T154" s="2240"/>
      <c r="U154" s="2240"/>
      <c r="V154" s="2240"/>
      <c r="W154" s="2240"/>
      <c r="X154" s="2240"/>
      <c r="Y154" s="2240"/>
      <c r="Z154" s="2240"/>
      <c r="AA154" s="2240"/>
      <c r="AB154" s="155"/>
      <c r="AC154" s="154"/>
      <c r="AD154" s="154"/>
      <c r="AE154" s="1662" t="s">
        <v>93</v>
      </c>
      <c r="AF154" s="1663"/>
      <c r="AG154" s="1663"/>
      <c r="AH154" s="1663"/>
      <c r="AI154" s="1663"/>
      <c r="AJ154" s="1663"/>
      <c r="AK154" s="1663"/>
      <c r="AL154" s="1663"/>
      <c r="AM154" s="1663"/>
      <c r="AN154" s="1664"/>
      <c r="AO154" s="154"/>
      <c r="AP154" s="154"/>
      <c r="AQ154" s="1860"/>
      <c r="AR154" s="1860"/>
      <c r="AS154" s="1860"/>
      <c r="AT154" s="1860"/>
      <c r="AU154" s="1860"/>
      <c r="AV154" s="1860"/>
      <c r="AW154" s="1860"/>
      <c r="AX154" s="1860"/>
      <c r="AY154" s="1860"/>
      <c r="AZ154" s="1860"/>
      <c r="BA154" s="1861"/>
      <c r="BC154" s="1933"/>
      <c r="BD154" s="1931"/>
      <c r="BE154" s="1932"/>
      <c r="BF154" s="1914" t="s">
        <v>356</v>
      </c>
      <c r="BG154" s="1915"/>
      <c r="BH154" s="1915"/>
      <c r="BI154" s="1915"/>
      <c r="BJ154" s="1915"/>
      <c r="BK154" s="1915"/>
      <c r="BL154" s="1915"/>
      <c r="BM154" s="1915"/>
      <c r="BN154" s="1915"/>
      <c r="BO154" s="693"/>
      <c r="BP154" s="673"/>
      <c r="BQ154" s="1936" t="s">
        <v>816</v>
      </c>
      <c r="BR154" s="1936"/>
      <c r="BS154" s="1936"/>
      <c r="BT154" s="1936"/>
      <c r="BU154" s="1936"/>
      <c r="BV154" s="1936"/>
      <c r="BW154" s="1936"/>
      <c r="BX154" s="1936"/>
      <c r="BY154" s="1936"/>
      <c r="BZ154" s="1936"/>
      <c r="CA154" s="1936"/>
      <c r="CB154" s="1936"/>
      <c r="CC154" s="1936"/>
      <c r="CD154" s="1936"/>
      <c r="CE154" s="1936"/>
      <c r="CF154" s="1936"/>
      <c r="CG154" s="1936"/>
      <c r="CH154" s="1936"/>
      <c r="CI154" s="1936"/>
      <c r="CJ154" s="1936"/>
      <c r="CK154" s="1936"/>
      <c r="CL154" s="1936"/>
      <c r="CM154" s="1936"/>
      <c r="CN154" s="1936"/>
      <c r="CO154" s="1936"/>
      <c r="CP154" s="1936"/>
      <c r="CQ154" s="1936"/>
      <c r="CR154" s="1936"/>
      <c r="CS154" s="1936"/>
      <c r="CT154" s="1936"/>
      <c r="CU154" s="1936"/>
      <c r="CV154" s="1937"/>
      <c r="CW154" s="8"/>
      <c r="CX154" s="8"/>
      <c r="CY154" s="8"/>
      <c r="CZ154" s="8"/>
      <c r="DA154" s="8"/>
      <c r="DB154" s="8"/>
      <c r="DC154" s="8"/>
      <c r="DD154" s="8"/>
      <c r="DE154" s="8"/>
      <c r="DF154" s="8"/>
      <c r="DG154" s="8"/>
      <c r="DH154" s="8"/>
      <c r="DI154" s="8"/>
      <c r="DJ154" s="8"/>
    </row>
    <row r="155" spans="1:121" ht="8.25" customHeight="1">
      <c r="A155" s="8"/>
      <c r="B155" s="8"/>
      <c r="C155" s="8"/>
      <c r="D155" s="357"/>
      <c r="E155" s="1845" t="s">
        <v>92</v>
      </c>
      <c r="F155" s="1845"/>
      <c r="G155" s="1845"/>
      <c r="H155" s="1845"/>
      <c r="I155" s="1845"/>
      <c r="J155" s="1845"/>
      <c r="K155" s="1845"/>
      <c r="L155" s="1845"/>
      <c r="M155" s="1845"/>
      <c r="N155" s="156"/>
      <c r="O155" s="154"/>
      <c r="P155" s="154"/>
      <c r="Q155" s="2240"/>
      <c r="R155" s="2240"/>
      <c r="S155" s="2240"/>
      <c r="T155" s="2240"/>
      <c r="U155" s="2240"/>
      <c r="V155" s="2240"/>
      <c r="W155" s="2240"/>
      <c r="X155" s="2240"/>
      <c r="Y155" s="2240"/>
      <c r="Z155" s="2240"/>
      <c r="AA155" s="2240"/>
      <c r="AB155" s="155"/>
      <c r="AC155" s="154"/>
      <c r="AD155" s="154"/>
      <c r="AE155" s="1665"/>
      <c r="AF155" s="1663"/>
      <c r="AG155" s="1663"/>
      <c r="AH155" s="1663"/>
      <c r="AI155" s="1663"/>
      <c r="AJ155" s="1663"/>
      <c r="AK155" s="1663"/>
      <c r="AL155" s="1663"/>
      <c r="AM155" s="1663"/>
      <c r="AN155" s="1664"/>
      <c r="AO155" s="154"/>
      <c r="AP155" s="154"/>
      <c r="AQ155" s="1860"/>
      <c r="AR155" s="1860"/>
      <c r="AS155" s="1860"/>
      <c r="AT155" s="1860"/>
      <c r="AU155" s="1860"/>
      <c r="AV155" s="1860"/>
      <c r="AW155" s="1860"/>
      <c r="AX155" s="1860"/>
      <c r="AY155" s="1860"/>
      <c r="AZ155" s="1860"/>
      <c r="BA155" s="1861"/>
      <c r="BC155" s="1933"/>
      <c r="BD155" s="1931"/>
      <c r="BE155" s="1932"/>
      <c r="BF155" s="1916"/>
      <c r="BG155" s="1917"/>
      <c r="BH155" s="1917"/>
      <c r="BI155" s="1917"/>
      <c r="BJ155" s="1917"/>
      <c r="BK155" s="1917"/>
      <c r="BL155" s="1917"/>
      <c r="BM155" s="1917"/>
      <c r="BN155" s="1917"/>
      <c r="BO155" s="686"/>
      <c r="BP155" s="673"/>
      <c r="BQ155" s="1936"/>
      <c r="BR155" s="1936"/>
      <c r="BS155" s="1936"/>
      <c r="BT155" s="1936"/>
      <c r="BU155" s="1936"/>
      <c r="BV155" s="1936"/>
      <c r="BW155" s="1936"/>
      <c r="BX155" s="1936"/>
      <c r="BY155" s="1936"/>
      <c r="BZ155" s="1936"/>
      <c r="CA155" s="1936"/>
      <c r="CB155" s="1936"/>
      <c r="CC155" s="1936"/>
      <c r="CD155" s="1936"/>
      <c r="CE155" s="1936"/>
      <c r="CF155" s="1936"/>
      <c r="CG155" s="1936"/>
      <c r="CH155" s="1936"/>
      <c r="CI155" s="1936"/>
      <c r="CJ155" s="1936"/>
      <c r="CK155" s="1936"/>
      <c r="CL155" s="1936"/>
      <c r="CM155" s="1936"/>
      <c r="CN155" s="1936"/>
      <c r="CO155" s="1936"/>
      <c r="CP155" s="1936"/>
      <c r="CQ155" s="1936"/>
      <c r="CR155" s="1936"/>
      <c r="CS155" s="1936"/>
      <c r="CT155" s="1936"/>
      <c r="CU155" s="1936"/>
      <c r="CV155" s="1937"/>
      <c r="CW155" s="8"/>
      <c r="CX155" s="1893">
        <v>23</v>
      </c>
      <c r="CY155" s="1894"/>
      <c r="CZ155" s="1889" t="s">
        <v>336</v>
      </c>
      <c r="DA155" s="1889"/>
      <c r="DB155" s="1889"/>
      <c r="DC155" s="1889"/>
      <c r="DD155" s="1889"/>
      <c r="DE155" s="1889"/>
      <c r="DF155" s="1889"/>
      <c r="DG155" s="1889"/>
      <c r="DH155" s="1889"/>
      <c r="DI155" s="1889"/>
      <c r="DJ155" s="1890"/>
    </row>
    <row r="156" spans="1:121" ht="8.25" customHeight="1">
      <c r="A156" s="8"/>
      <c r="B156" s="8"/>
      <c r="C156" s="8"/>
      <c r="D156" s="358"/>
      <c r="E156" s="1846"/>
      <c r="F156" s="1846"/>
      <c r="G156" s="1846"/>
      <c r="H156" s="1846"/>
      <c r="I156" s="1846"/>
      <c r="J156" s="1846"/>
      <c r="K156" s="1846"/>
      <c r="L156" s="1846"/>
      <c r="M156" s="1846"/>
      <c r="N156" s="157"/>
      <c r="O156" s="154"/>
      <c r="P156" s="154"/>
      <c r="Q156" s="2241"/>
      <c r="R156" s="2241"/>
      <c r="S156" s="2241"/>
      <c r="T156" s="2241"/>
      <c r="U156" s="2241"/>
      <c r="V156" s="2241"/>
      <c r="W156" s="2241"/>
      <c r="X156" s="2241"/>
      <c r="Y156" s="2241"/>
      <c r="Z156" s="2241"/>
      <c r="AA156" s="2241"/>
      <c r="AB156" s="158"/>
      <c r="AC156" s="154"/>
      <c r="AD156" s="154"/>
      <c r="AE156" s="159"/>
      <c r="AF156" s="160"/>
      <c r="AG156" s="160"/>
      <c r="AH156" s="160"/>
      <c r="AI156" s="160"/>
      <c r="AJ156" s="160"/>
      <c r="AK156" s="160"/>
      <c r="AL156" s="160"/>
      <c r="AM156" s="160"/>
      <c r="AN156" s="161"/>
      <c r="AO156" s="154"/>
      <c r="AP156" s="154"/>
      <c r="AQ156" s="1862"/>
      <c r="AR156" s="1862"/>
      <c r="AS156" s="1862"/>
      <c r="AT156" s="1862"/>
      <c r="AU156" s="1862"/>
      <c r="AV156" s="1862"/>
      <c r="AW156" s="1862"/>
      <c r="AX156" s="1862"/>
      <c r="AY156" s="1862"/>
      <c r="AZ156" s="1862"/>
      <c r="BA156" s="1863"/>
      <c r="BC156" s="673"/>
      <c r="BD156" s="154"/>
      <c r="BE156" s="686"/>
      <c r="BF156" s="1916"/>
      <c r="BG156" s="1917"/>
      <c r="BH156" s="1917"/>
      <c r="BI156" s="1917"/>
      <c r="BJ156" s="1917"/>
      <c r="BK156" s="1917"/>
      <c r="BL156" s="1917"/>
      <c r="BM156" s="1917"/>
      <c r="BN156" s="1917"/>
      <c r="BO156" s="686"/>
      <c r="BP156" s="673"/>
      <c r="BQ156" s="1936"/>
      <c r="BR156" s="1936"/>
      <c r="BS156" s="1936"/>
      <c r="BT156" s="1936"/>
      <c r="BU156" s="1936"/>
      <c r="BV156" s="1936"/>
      <c r="BW156" s="1936"/>
      <c r="BX156" s="1936"/>
      <c r="BY156" s="1936"/>
      <c r="BZ156" s="1936"/>
      <c r="CA156" s="1936"/>
      <c r="CB156" s="1936"/>
      <c r="CC156" s="1936"/>
      <c r="CD156" s="1936"/>
      <c r="CE156" s="1936"/>
      <c r="CF156" s="1936"/>
      <c r="CG156" s="1936"/>
      <c r="CH156" s="1936"/>
      <c r="CI156" s="1936"/>
      <c r="CJ156" s="1936"/>
      <c r="CK156" s="1936"/>
      <c r="CL156" s="1936"/>
      <c r="CM156" s="1936"/>
      <c r="CN156" s="1936"/>
      <c r="CO156" s="1936"/>
      <c r="CP156" s="1936"/>
      <c r="CQ156" s="1936"/>
      <c r="CR156" s="1936"/>
      <c r="CS156" s="1936"/>
      <c r="CT156" s="1936"/>
      <c r="CU156" s="1936"/>
      <c r="CV156" s="1937"/>
      <c r="CW156" s="8"/>
      <c r="CX156" s="1895"/>
      <c r="CY156" s="1896"/>
      <c r="CZ156" s="1891"/>
      <c r="DA156" s="1891"/>
      <c r="DB156" s="1891"/>
      <c r="DC156" s="1891"/>
      <c r="DD156" s="1891"/>
      <c r="DE156" s="1891"/>
      <c r="DF156" s="1891"/>
      <c r="DG156" s="1891"/>
      <c r="DH156" s="1891"/>
      <c r="DI156" s="1891"/>
      <c r="DJ156" s="1892"/>
    </row>
    <row r="157" spans="1:121" ht="8.25" customHeight="1">
      <c r="A157" s="8"/>
      <c r="B157" s="8"/>
      <c r="C157" s="8"/>
      <c r="D157" s="353"/>
      <c r="E157" s="162"/>
      <c r="F157" s="163"/>
      <c r="G157" s="164"/>
      <c r="H157" s="165"/>
      <c r="I157" s="165"/>
      <c r="J157" s="165"/>
      <c r="K157" s="165"/>
      <c r="L157" s="165"/>
      <c r="M157" s="165"/>
      <c r="N157" s="165"/>
      <c r="O157" s="165"/>
      <c r="P157" s="165"/>
      <c r="Q157" s="165"/>
      <c r="R157" s="166"/>
      <c r="S157" s="162"/>
      <c r="T157" s="1556">
        <f>算定基礎賃金集計表!BF12</f>
        <v>0</v>
      </c>
      <c r="U157" s="1556"/>
      <c r="V157" s="1556"/>
      <c r="W157" s="1556"/>
      <c r="X157" s="1556"/>
      <c r="Y157" s="1556"/>
      <c r="Z157" s="1556"/>
      <c r="AA157" s="1556"/>
      <c r="AB157" s="1556"/>
      <c r="AC157" s="1556"/>
      <c r="AD157" s="1556"/>
      <c r="AE157" s="1556"/>
      <c r="AF157" s="1556"/>
      <c r="AG157" s="1556"/>
      <c r="AH157" s="1556"/>
      <c r="AI157" s="1556"/>
      <c r="AJ157" s="1556"/>
      <c r="AK157" s="1556"/>
      <c r="AL157" s="1556"/>
      <c r="AM157" s="1556"/>
      <c r="AN157" s="1556"/>
      <c r="AO157" s="1556"/>
      <c r="AP157" s="1556"/>
      <c r="AQ157" s="1556"/>
      <c r="AR157" s="1556"/>
      <c r="AS157" s="1556"/>
      <c r="AT157" s="1556"/>
      <c r="AU157" s="1556"/>
      <c r="AV157" s="1556"/>
      <c r="AW157" s="1556"/>
      <c r="AX157" s="1556"/>
      <c r="AY157" s="1556"/>
      <c r="AZ157" s="1556"/>
      <c r="BA157" s="1557"/>
      <c r="BC157" s="673"/>
      <c r="BD157" s="154"/>
      <c r="BE157" s="686"/>
      <c r="BF157" s="1916"/>
      <c r="BG157" s="1917"/>
      <c r="BH157" s="1917"/>
      <c r="BI157" s="1917"/>
      <c r="BJ157" s="1917"/>
      <c r="BK157" s="1917"/>
      <c r="BL157" s="1917"/>
      <c r="BM157" s="1917"/>
      <c r="BN157" s="1917"/>
      <c r="BO157" s="686"/>
      <c r="BP157" s="673"/>
      <c r="BQ157" s="1936"/>
      <c r="BR157" s="1936"/>
      <c r="BS157" s="1936"/>
      <c r="BT157" s="1936"/>
      <c r="BU157" s="1936"/>
      <c r="BV157" s="1936"/>
      <c r="BW157" s="1936"/>
      <c r="BX157" s="1936"/>
      <c r="BY157" s="1936"/>
      <c r="BZ157" s="1936"/>
      <c r="CA157" s="1936"/>
      <c r="CB157" s="1936"/>
      <c r="CC157" s="1936"/>
      <c r="CD157" s="1936"/>
      <c r="CE157" s="1936"/>
      <c r="CF157" s="1936"/>
      <c r="CG157" s="1936"/>
      <c r="CH157" s="1936"/>
      <c r="CI157" s="1936"/>
      <c r="CJ157" s="1936"/>
      <c r="CK157" s="1936"/>
      <c r="CL157" s="1936"/>
      <c r="CM157" s="1936"/>
      <c r="CN157" s="1936"/>
      <c r="CO157" s="1936"/>
      <c r="CP157" s="1936"/>
      <c r="CQ157" s="1936"/>
      <c r="CR157" s="1936"/>
      <c r="CS157" s="1936"/>
      <c r="CT157" s="1936"/>
      <c r="CU157" s="1936"/>
      <c r="CV157" s="1937"/>
      <c r="CW157" s="8"/>
      <c r="CX157" s="681"/>
      <c r="CY157" s="682"/>
      <c r="CZ157" s="683"/>
      <c r="DA157" s="683"/>
      <c r="DB157" s="683"/>
      <c r="DC157" s="683"/>
      <c r="DD157" s="683"/>
      <c r="DE157" s="683"/>
      <c r="DF157" s="683"/>
      <c r="DG157" s="683"/>
      <c r="DH157" s="682"/>
      <c r="DI157" s="682"/>
      <c r="DJ157" s="684"/>
    </row>
    <row r="158" spans="1:121" ht="8.25" customHeight="1">
      <c r="A158" s="8"/>
      <c r="B158" s="8"/>
      <c r="C158" s="8"/>
      <c r="D158" s="2236">
        <v>28</v>
      </c>
      <c r="E158" s="2237"/>
      <c r="F158" s="2238"/>
      <c r="G158" s="167"/>
      <c r="H158" s="155"/>
      <c r="I158" s="1835" t="s">
        <v>69</v>
      </c>
      <c r="J158" s="1835"/>
      <c r="K158" s="1835"/>
      <c r="L158" s="1835"/>
      <c r="M158" s="1835"/>
      <c r="N158" s="1835"/>
      <c r="O158" s="1835"/>
      <c r="P158" s="1835"/>
      <c r="Q158" s="155"/>
      <c r="R158" s="168"/>
      <c r="S158" s="154"/>
      <c r="T158" s="1558"/>
      <c r="U158" s="1558"/>
      <c r="V158" s="1558"/>
      <c r="W158" s="1558"/>
      <c r="X158" s="1558"/>
      <c r="Y158" s="1558"/>
      <c r="Z158" s="1558"/>
      <c r="AA158" s="1558"/>
      <c r="AB158" s="1558"/>
      <c r="AC158" s="1558"/>
      <c r="AD158" s="1558"/>
      <c r="AE158" s="1558"/>
      <c r="AF158" s="1558"/>
      <c r="AG158" s="1558"/>
      <c r="AH158" s="1558"/>
      <c r="AI158" s="1558"/>
      <c r="AJ158" s="1558"/>
      <c r="AK158" s="1558"/>
      <c r="AL158" s="1558"/>
      <c r="AM158" s="1558"/>
      <c r="AN158" s="1558"/>
      <c r="AO158" s="1558"/>
      <c r="AP158" s="1558"/>
      <c r="AQ158" s="1558"/>
      <c r="AR158" s="1558"/>
      <c r="AS158" s="1558"/>
      <c r="AT158" s="1558"/>
      <c r="AU158" s="1558"/>
      <c r="AV158" s="1558"/>
      <c r="AW158" s="1558"/>
      <c r="AX158" s="1558"/>
      <c r="AY158" s="1558"/>
      <c r="AZ158" s="1558"/>
      <c r="BA158" s="1559"/>
      <c r="BC158" s="687"/>
      <c r="BD158" s="688"/>
      <c r="BE158" s="689"/>
      <c r="BF158" s="1918"/>
      <c r="BG158" s="1919"/>
      <c r="BH158" s="1919"/>
      <c r="BI158" s="1919"/>
      <c r="BJ158" s="1919"/>
      <c r="BK158" s="1919"/>
      <c r="BL158" s="1919"/>
      <c r="BM158" s="1919"/>
      <c r="BN158" s="1919"/>
      <c r="BO158" s="689"/>
      <c r="BP158" s="687"/>
      <c r="BQ158" s="1938"/>
      <c r="BR158" s="1938"/>
      <c r="BS158" s="1938"/>
      <c r="BT158" s="1938"/>
      <c r="BU158" s="1938"/>
      <c r="BV158" s="1938"/>
      <c r="BW158" s="1938"/>
      <c r="BX158" s="1938"/>
      <c r="BY158" s="1938"/>
      <c r="BZ158" s="1938"/>
      <c r="CA158" s="1938"/>
      <c r="CB158" s="1938"/>
      <c r="CC158" s="1938"/>
      <c r="CD158" s="1938"/>
      <c r="CE158" s="1938"/>
      <c r="CF158" s="1938"/>
      <c r="CG158" s="1938"/>
      <c r="CH158" s="1938"/>
      <c r="CI158" s="1938"/>
      <c r="CJ158" s="1938"/>
      <c r="CK158" s="1938"/>
      <c r="CL158" s="1938"/>
      <c r="CM158" s="1938"/>
      <c r="CN158" s="1938"/>
      <c r="CO158" s="1938"/>
      <c r="CP158" s="1938"/>
      <c r="CQ158" s="1938"/>
      <c r="CR158" s="1938"/>
      <c r="CS158" s="1938"/>
      <c r="CT158" s="1938"/>
      <c r="CU158" s="1938"/>
      <c r="CV158" s="1939"/>
      <c r="CW158" s="8"/>
      <c r="CX158" s="673"/>
      <c r="CY158" s="677"/>
      <c r="CZ158" s="678"/>
      <c r="DA158" s="316"/>
      <c r="DB158" s="316"/>
      <c r="DC158" s="316"/>
      <c r="DD158" s="316"/>
      <c r="DE158" s="316"/>
      <c r="DF158" s="316"/>
      <c r="DG158" s="316"/>
      <c r="DH158" s="678"/>
      <c r="DI158" s="678"/>
      <c r="DJ158" s="685"/>
    </row>
    <row r="159" spans="1:121" ht="8.25" customHeight="1">
      <c r="A159" s="8"/>
      <c r="B159" s="8"/>
      <c r="C159" s="8"/>
      <c r="D159" s="2236"/>
      <c r="E159" s="2237"/>
      <c r="F159" s="2238"/>
      <c r="G159" s="167"/>
      <c r="H159" s="155"/>
      <c r="I159" s="1835"/>
      <c r="J159" s="1835"/>
      <c r="K159" s="1835"/>
      <c r="L159" s="1835"/>
      <c r="M159" s="1835"/>
      <c r="N159" s="1835"/>
      <c r="O159" s="1835"/>
      <c r="P159" s="1835"/>
      <c r="Q159" s="155"/>
      <c r="R159" s="168"/>
      <c r="S159" s="154"/>
      <c r="T159" s="1558"/>
      <c r="U159" s="1558"/>
      <c r="V159" s="1558"/>
      <c r="W159" s="1558"/>
      <c r="X159" s="1558"/>
      <c r="Y159" s="1558"/>
      <c r="Z159" s="1558"/>
      <c r="AA159" s="1558"/>
      <c r="AB159" s="1558"/>
      <c r="AC159" s="1558"/>
      <c r="AD159" s="1558"/>
      <c r="AE159" s="1558"/>
      <c r="AF159" s="1558"/>
      <c r="AG159" s="1558"/>
      <c r="AH159" s="1558"/>
      <c r="AI159" s="1558"/>
      <c r="AJ159" s="1558"/>
      <c r="AK159" s="1558"/>
      <c r="AL159" s="1558"/>
      <c r="AM159" s="1558"/>
      <c r="AN159" s="1558"/>
      <c r="AO159" s="1558"/>
      <c r="AP159" s="1558"/>
      <c r="AQ159" s="1558"/>
      <c r="AR159" s="1558"/>
      <c r="AS159" s="1558"/>
      <c r="AT159" s="1558"/>
      <c r="AU159" s="1558"/>
      <c r="AV159" s="1558"/>
      <c r="AW159" s="1558"/>
      <c r="AX159" s="1558"/>
      <c r="AY159" s="1558"/>
      <c r="AZ159" s="1558"/>
      <c r="BA159" s="1559"/>
      <c r="BC159" s="8"/>
      <c r="BD159" s="8"/>
      <c r="BE159" s="8"/>
      <c r="BF159" s="679"/>
      <c r="BG159" s="679"/>
      <c r="BH159" s="679"/>
      <c r="BI159" s="679"/>
      <c r="BJ159" s="679"/>
      <c r="BK159" s="679"/>
      <c r="BL159" s="679"/>
      <c r="BM159" s="679"/>
      <c r="BN159" s="679"/>
      <c r="BO159" s="8"/>
      <c r="BP159" s="8"/>
      <c r="BQ159" s="680"/>
      <c r="BR159" s="680"/>
      <c r="BS159" s="680"/>
      <c r="BT159" s="680"/>
      <c r="BU159" s="680"/>
      <c r="BV159" s="680"/>
      <c r="BW159" s="680"/>
      <c r="BX159" s="680"/>
      <c r="BY159" s="680"/>
      <c r="BZ159" s="680"/>
      <c r="CA159" s="680"/>
      <c r="CB159" s="680"/>
      <c r="CC159" s="680"/>
      <c r="CD159" s="680"/>
      <c r="CE159" s="680"/>
      <c r="CF159" s="680"/>
      <c r="CG159" s="680"/>
      <c r="CH159" s="680"/>
      <c r="CI159" s="680"/>
      <c r="CJ159" s="680"/>
      <c r="CK159" s="680"/>
      <c r="CL159" s="680"/>
      <c r="CM159" s="680"/>
      <c r="CN159" s="680"/>
      <c r="CO159" s="680"/>
      <c r="CP159" s="680"/>
      <c r="CQ159" s="680"/>
      <c r="CR159" s="680"/>
      <c r="CS159" s="680"/>
      <c r="CT159" s="680"/>
      <c r="CU159" s="680"/>
      <c r="CV159" s="680"/>
      <c r="CW159" s="8"/>
      <c r="CX159" s="673"/>
      <c r="CY159" s="154"/>
      <c r="CZ159" s="154"/>
      <c r="DA159" s="154"/>
      <c r="DB159" s="154"/>
      <c r="DC159" s="154"/>
      <c r="DD159" s="154"/>
      <c r="DE159" s="154"/>
      <c r="DF159" s="154"/>
      <c r="DG159" s="154"/>
      <c r="DH159" s="154"/>
      <c r="DI159" s="154"/>
      <c r="DJ159" s="686"/>
    </row>
    <row r="160" spans="1:121" ht="6" customHeight="1">
      <c r="A160" s="8"/>
      <c r="B160" s="8"/>
      <c r="C160" s="8"/>
      <c r="D160" s="674"/>
      <c r="E160" s="608"/>
      <c r="F160" s="675"/>
      <c r="G160" s="676"/>
      <c r="H160" s="155"/>
      <c r="I160" s="609"/>
      <c r="J160" s="609"/>
      <c r="K160" s="609"/>
      <c r="L160" s="609"/>
      <c r="M160" s="609"/>
      <c r="N160" s="609"/>
      <c r="O160" s="609"/>
      <c r="P160" s="609"/>
      <c r="Q160" s="155"/>
      <c r="R160" s="671"/>
      <c r="S160" s="154"/>
      <c r="T160" s="1558"/>
      <c r="U160" s="1558"/>
      <c r="V160" s="1558"/>
      <c r="W160" s="1558"/>
      <c r="X160" s="1558"/>
      <c r="Y160" s="1558"/>
      <c r="Z160" s="1558"/>
      <c r="AA160" s="1558"/>
      <c r="AB160" s="1558"/>
      <c r="AC160" s="1558"/>
      <c r="AD160" s="1558"/>
      <c r="AE160" s="1558"/>
      <c r="AF160" s="1558"/>
      <c r="AG160" s="1558"/>
      <c r="AH160" s="1558"/>
      <c r="AI160" s="1558"/>
      <c r="AJ160" s="1558"/>
      <c r="AK160" s="1558"/>
      <c r="AL160" s="1558"/>
      <c r="AM160" s="1558"/>
      <c r="AN160" s="1558"/>
      <c r="AO160" s="1558"/>
      <c r="AP160" s="1558"/>
      <c r="AQ160" s="1558"/>
      <c r="AR160" s="1558"/>
      <c r="AS160" s="1558"/>
      <c r="AT160" s="1558"/>
      <c r="AU160" s="1558"/>
      <c r="AV160" s="1558"/>
      <c r="AW160" s="1558"/>
      <c r="AX160" s="1558"/>
      <c r="AY160" s="1558"/>
      <c r="AZ160" s="1558"/>
      <c r="BA160" s="1559"/>
      <c r="BC160" s="1562" t="s">
        <v>817</v>
      </c>
      <c r="BD160" s="1563"/>
      <c r="BE160" s="1563"/>
      <c r="BF160" s="1563"/>
      <c r="BG160" s="1563"/>
      <c r="BH160" s="1563"/>
      <c r="BI160" s="1563"/>
      <c r="BJ160" s="1563"/>
      <c r="BK160" s="1563"/>
      <c r="BL160" s="1563"/>
      <c r="BM160" s="1563"/>
      <c r="BN160" s="1563"/>
      <c r="BO160" s="1563"/>
      <c r="BP160" s="1563"/>
      <c r="BQ160" s="1563"/>
      <c r="BR160" s="1563"/>
      <c r="BS160" s="1563"/>
      <c r="BT160" s="1563"/>
      <c r="BU160" s="1563"/>
      <c r="BV160" s="1563"/>
      <c r="BW160" s="1563"/>
      <c r="BX160" s="1563"/>
      <c r="BY160" s="1563"/>
      <c r="BZ160" s="1563"/>
      <c r="CA160" s="1563"/>
      <c r="CB160" s="1563"/>
      <c r="CC160" s="1563"/>
      <c r="CD160" s="1563"/>
      <c r="CE160" s="1563"/>
      <c r="CF160" s="1563"/>
      <c r="CG160" s="1563"/>
      <c r="CH160" s="1563"/>
      <c r="CI160" s="1563"/>
      <c r="CJ160" s="1563"/>
      <c r="CK160" s="1563"/>
      <c r="CL160" s="1563"/>
      <c r="CM160" s="1563"/>
      <c r="CN160" s="1563"/>
      <c r="CO160" s="1563"/>
      <c r="CP160" s="1563"/>
      <c r="CQ160" s="1563"/>
      <c r="CR160" s="1563"/>
      <c r="CS160" s="1563"/>
      <c r="CT160" s="1563"/>
      <c r="CU160" s="1563"/>
      <c r="CV160" s="1564"/>
      <c r="CW160" s="8"/>
      <c r="CX160" s="687"/>
      <c r="CY160" s="688"/>
      <c r="CZ160" s="688"/>
      <c r="DA160" s="688"/>
      <c r="DB160" s="688"/>
      <c r="DC160" s="688"/>
      <c r="DD160" s="688"/>
      <c r="DE160" s="688"/>
      <c r="DF160" s="688"/>
      <c r="DG160" s="688"/>
      <c r="DH160" s="688"/>
      <c r="DI160" s="688"/>
      <c r="DJ160" s="689"/>
    </row>
    <row r="161" spans="1:114" ht="8.25" customHeight="1">
      <c r="A161" s="8"/>
      <c r="B161" s="8"/>
      <c r="C161" s="8"/>
      <c r="D161" s="354"/>
      <c r="E161" s="169"/>
      <c r="F161" s="170"/>
      <c r="G161" s="171"/>
      <c r="H161" s="158"/>
      <c r="I161" s="172"/>
      <c r="J161" s="172"/>
      <c r="K161" s="172"/>
      <c r="L161" s="172"/>
      <c r="M161" s="172"/>
      <c r="N161" s="172"/>
      <c r="O161" s="172"/>
      <c r="P161" s="172"/>
      <c r="Q161" s="158"/>
      <c r="R161" s="173"/>
      <c r="S161" s="160"/>
      <c r="T161" s="1560"/>
      <c r="U161" s="1560"/>
      <c r="V161" s="1560"/>
      <c r="W161" s="1560"/>
      <c r="X161" s="1560"/>
      <c r="Y161" s="1560"/>
      <c r="Z161" s="1560"/>
      <c r="AA161" s="1560"/>
      <c r="AB161" s="1560"/>
      <c r="AC161" s="1560"/>
      <c r="AD161" s="1560"/>
      <c r="AE161" s="1560"/>
      <c r="AF161" s="1560"/>
      <c r="AG161" s="1560"/>
      <c r="AH161" s="1560"/>
      <c r="AI161" s="1560"/>
      <c r="AJ161" s="1560"/>
      <c r="AK161" s="1560"/>
      <c r="AL161" s="1560"/>
      <c r="AM161" s="1560"/>
      <c r="AN161" s="1560"/>
      <c r="AO161" s="1560"/>
      <c r="AP161" s="1560"/>
      <c r="AQ161" s="1560"/>
      <c r="AR161" s="1560"/>
      <c r="AS161" s="1560"/>
      <c r="AT161" s="1560"/>
      <c r="AU161" s="1560"/>
      <c r="AV161" s="1560"/>
      <c r="AW161" s="1560"/>
      <c r="AX161" s="1560"/>
      <c r="AY161" s="1560"/>
      <c r="AZ161" s="1560"/>
      <c r="BA161" s="1561"/>
      <c r="BC161" s="1524" t="s">
        <v>818</v>
      </c>
      <c r="BD161" s="1525"/>
      <c r="BE161" s="1525"/>
      <c r="BF161" s="1525"/>
      <c r="BG161" s="1525"/>
      <c r="BH161" s="1525"/>
      <c r="BI161" s="1525"/>
      <c r="BJ161" s="1525"/>
      <c r="BK161" s="1525"/>
      <c r="BL161" s="1525"/>
      <c r="BM161" s="1525"/>
      <c r="BN161" s="1525"/>
      <c r="BO161" s="1525"/>
      <c r="BP161" s="1525"/>
      <c r="BQ161" s="1525"/>
      <c r="BR161" s="1525"/>
      <c r="BS161" s="1525"/>
      <c r="BT161" s="1525"/>
      <c r="BU161" s="1525"/>
      <c r="BV161" s="1526"/>
      <c r="BW161" s="1533" t="s">
        <v>819</v>
      </c>
      <c r="BX161" s="1534"/>
      <c r="BY161" s="1534"/>
      <c r="BZ161" s="1534"/>
      <c r="CA161" s="1534"/>
      <c r="CB161" s="1534"/>
      <c r="CC161" s="1534"/>
      <c r="CD161" s="1534"/>
      <c r="CE161" s="1534"/>
      <c r="CF161" s="1534"/>
      <c r="CG161" s="1534"/>
      <c r="CH161" s="1534"/>
      <c r="CI161" s="1534"/>
      <c r="CJ161" s="1534"/>
      <c r="CK161" s="1534"/>
      <c r="CL161" s="1534"/>
      <c r="CM161" s="1534"/>
      <c r="CN161" s="1534"/>
      <c r="CO161" s="1534"/>
      <c r="CP161" s="1534"/>
      <c r="CQ161" s="1534"/>
      <c r="CR161" s="1534"/>
      <c r="CS161" s="1534"/>
      <c r="CT161" s="1534"/>
      <c r="CU161" s="1534"/>
      <c r="CV161" s="1535"/>
      <c r="CW161" s="8"/>
      <c r="CX161" s="1893">
        <v>24</v>
      </c>
      <c r="CY161" s="1894"/>
      <c r="CZ161" s="1889" t="s">
        <v>337</v>
      </c>
      <c r="DA161" s="1889"/>
      <c r="DB161" s="1889"/>
      <c r="DC161" s="1889"/>
      <c r="DD161" s="1889"/>
      <c r="DE161" s="1889"/>
      <c r="DF161" s="1889"/>
      <c r="DG161" s="1889"/>
      <c r="DH161" s="1889"/>
      <c r="DI161" s="1889"/>
      <c r="DJ161" s="1890"/>
    </row>
    <row r="162" spans="1:114" ht="8.25" customHeight="1">
      <c r="A162" s="8"/>
      <c r="B162" s="8"/>
      <c r="C162" s="8"/>
      <c r="D162" s="1544" t="s">
        <v>145</v>
      </c>
      <c r="E162" s="1545"/>
      <c r="F162" s="1546"/>
      <c r="G162" s="164"/>
      <c r="H162" s="165"/>
      <c r="I162" s="174"/>
      <c r="J162" s="174"/>
      <c r="K162" s="174"/>
      <c r="L162" s="174"/>
      <c r="M162" s="174"/>
      <c r="N162" s="174"/>
      <c r="O162" s="174"/>
      <c r="P162" s="174"/>
      <c r="Q162" s="165"/>
      <c r="R162" s="166"/>
      <c r="S162" s="162"/>
      <c r="T162" s="1556">
        <f>算定基礎賃金集計表!BF8</f>
        <v>0</v>
      </c>
      <c r="U162" s="1556"/>
      <c r="V162" s="1556"/>
      <c r="W162" s="1556"/>
      <c r="X162" s="1556"/>
      <c r="Y162" s="1556"/>
      <c r="Z162" s="1556"/>
      <c r="AA162" s="1556"/>
      <c r="AB162" s="1556"/>
      <c r="AC162" s="1556"/>
      <c r="AD162" s="1556"/>
      <c r="AE162" s="1556"/>
      <c r="AF162" s="1556"/>
      <c r="AG162" s="1556"/>
      <c r="AH162" s="1556"/>
      <c r="AI162" s="1556"/>
      <c r="AJ162" s="1556"/>
      <c r="AK162" s="1556"/>
      <c r="AL162" s="1556"/>
      <c r="AM162" s="1556"/>
      <c r="AN162" s="1556"/>
      <c r="AO162" s="1556"/>
      <c r="AP162" s="1556"/>
      <c r="AQ162" s="1556"/>
      <c r="AR162" s="1556"/>
      <c r="AS162" s="1556"/>
      <c r="AT162" s="1556"/>
      <c r="AU162" s="1556"/>
      <c r="AV162" s="1556"/>
      <c r="AW162" s="1556"/>
      <c r="AX162" s="1556"/>
      <c r="AY162" s="1556"/>
      <c r="AZ162" s="1556"/>
      <c r="BA162" s="1557"/>
      <c r="BC162" s="1527"/>
      <c r="BD162" s="1528"/>
      <c r="BE162" s="1528"/>
      <c r="BF162" s="1528"/>
      <c r="BG162" s="1528"/>
      <c r="BH162" s="1528"/>
      <c r="BI162" s="1528"/>
      <c r="BJ162" s="1528"/>
      <c r="BK162" s="1528"/>
      <c r="BL162" s="1528"/>
      <c r="BM162" s="1528"/>
      <c r="BN162" s="1528"/>
      <c r="BO162" s="1528"/>
      <c r="BP162" s="1528"/>
      <c r="BQ162" s="1528"/>
      <c r="BR162" s="1528"/>
      <c r="BS162" s="1528"/>
      <c r="BT162" s="1528"/>
      <c r="BU162" s="1528"/>
      <c r="BV162" s="1529"/>
      <c r="BW162" s="1536"/>
      <c r="BX162" s="1537"/>
      <c r="BY162" s="1537"/>
      <c r="BZ162" s="1537"/>
      <c r="CA162" s="1537"/>
      <c r="CB162" s="1537"/>
      <c r="CC162" s="1537"/>
      <c r="CD162" s="1537"/>
      <c r="CE162" s="1537"/>
      <c r="CF162" s="1537"/>
      <c r="CG162" s="1537"/>
      <c r="CH162" s="1537"/>
      <c r="CI162" s="1537"/>
      <c r="CJ162" s="1537"/>
      <c r="CK162" s="1537"/>
      <c r="CL162" s="1537"/>
      <c r="CM162" s="1537"/>
      <c r="CN162" s="1537"/>
      <c r="CO162" s="1537"/>
      <c r="CP162" s="1537"/>
      <c r="CQ162" s="1537"/>
      <c r="CR162" s="1537"/>
      <c r="CS162" s="1537"/>
      <c r="CT162" s="1537"/>
      <c r="CU162" s="1537"/>
      <c r="CV162" s="1538"/>
      <c r="CW162" s="8"/>
      <c r="CX162" s="1895"/>
      <c r="CY162" s="1896"/>
      <c r="CZ162" s="1891"/>
      <c r="DA162" s="1891"/>
      <c r="DB162" s="1891"/>
      <c r="DC162" s="1891"/>
      <c r="DD162" s="1891"/>
      <c r="DE162" s="1891"/>
      <c r="DF162" s="1891"/>
      <c r="DG162" s="1891"/>
      <c r="DH162" s="1891"/>
      <c r="DI162" s="1891"/>
      <c r="DJ162" s="1892"/>
    </row>
    <row r="163" spans="1:114" ht="6" customHeight="1">
      <c r="A163" s="8"/>
      <c r="B163" s="8"/>
      <c r="C163" s="8"/>
      <c r="D163" s="1544"/>
      <c r="E163" s="1545"/>
      <c r="F163" s="1546"/>
      <c r="G163" s="167"/>
      <c r="H163" s="155"/>
      <c r="I163" s="1835" t="s">
        <v>94</v>
      </c>
      <c r="J163" s="1835"/>
      <c r="K163" s="1835"/>
      <c r="L163" s="1835"/>
      <c r="M163" s="1835"/>
      <c r="N163" s="1835"/>
      <c r="O163" s="1835"/>
      <c r="P163" s="1835"/>
      <c r="Q163" s="155"/>
      <c r="R163" s="168"/>
      <c r="S163" s="154"/>
      <c r="T163" s="1558"/>
      <c r="U163" s="1558"/>
      <c r="V163" s="1558"/>
      <c r="W163" s="1558"/>
      <c r="X163" s="1558"/>
      <c r="Y163" s="1558"/>
      <c r="Z163" s="1558"/>
      <c r="AA163" s="1558"/>
      <c r="AB163" s="1558"/>
      <c r="AC163" s="1558"/>
      <c r="AD163" s="1558"/>
      <c r="AE163" s="1558"/>
      <c r="AF163" s="1558"/>
      <c r="AG163" s="1558"/>
      <c r="AH163" s="1558"/>
      <c r="AI163" s="1558"/>
      <c r="AJ163" s="1558"/>
      <c r="AK163" s="1558"/>
      <c r="AL163" s="1558"/>
      <c r="AM163" s="1558"/>
      <c r="AN163" s="1558"/>
      <c r="AO163" s="1558"/>
      <c r="AP163" s="1558"/>
      <c r="AQ163" s="1558"/>
      <c r="AR163" s="1558"/>
      <c r="AS163" s="1558"/>
      <c r="AT163" s="1558"/>
      <c r="AU163" s="1558"/>
      <c r="AV163" s="1558"/>
      <c r="AW163" s="1558"/>
      <c r="AX163" s="1558"/>
      <c r="AY163" s="1558"/>
      <c r="AZ163" s="1558"/>
      <c r="BA163" s="1559"/>
      <c r="BC163" s="1527"/>
      <c r="BD163" s="1528"/>
      <c r="BE163" s="1528"/>
      <c r="BF163" s="1528"/>
      <c r="BG163" s="1528"/>
      <c r="BH163" s="1528"/>
      <c r="BI163" s="1528"/>
      <c r="BJ163" s="1528"/>
      <c r="BK163" s="1528"/>
      <c r="BL163" s="1528"/>
      <c r="BM163" s="1528"/>
      <c r="BN163" s="1528"/>
      <c r="BO163" s="1528"/>
      <c r="BP163" s="1528"/>
      <c r="BQ163" s="1528"/>
      <c r="BR163" s="1528"/>
      <c r="BS163" s="1528"/>
      <c r="BT163" s="1528"/>
      <c r="BU163" s="1528"/>
      <c r="BV163" s="1529"/>
      <c r="BW163" s="1536"/>
      <c r="BX163" s="1537"/>
      <c r="BY163" s="1537"/>
      <c r="BZ163" s="1537"/>
      <c r="CA163" s="1537"/>
      <c r="CB163" s="1537"/>
      <c r="CC163" s="1537"/>
      <c r="CD163" s="1537"/>
      <c r="CE163" s="1537"/>
      <c r="CF163" s="1537"/>
      <c r="CG163" s="1537"/>
      <c r="CH163" s="1537"/>
      <c r="CI163" s="1537"/>
      <c r="CJ163" s="1537"/>
      <c r="CK163" s="1537"/>
      <c r="CL163" s="1537"/>
      <c r="CM163" s="1537"/>
      <c r="CN163" s="1537"/>
      <c r="CO163" s="1537"/>
      <c r="CP163" s="1537"/>
      <c r="CQ163" s="1537"/>
      <c r="CR163" s="1537"/>
      <c r="CS163" s="1537"/>
      <c r="CT163" s="1537"/>
      <c r="CU163" s="1537"/>
      <c r="CV163" s="1538"/>
      <c r="CW163" s="8"/>
      <c r="CX163" s="1897" t="s">
        <v>365</v>
      </c>
      <c r="CY163" s="1898"/>
      <c r="CZ163" s="1898"/>
      <c r="DA163" s="1898"/>
      <c r="DB163" s="1898"/>
      <c r="DC163" s="1898"/>
      <c r="DD163" s="1898"/>
      <c r="DE163" s="1898"/>
      <c r="DF163" s="1898"/>
      <c r="DG163" s="1898"/>
      <c r="DH163" s="1898"/>
      <c r="DI163" s="1898"/>
      <c r="DJ163" s="1899"/>
    </row>
    <row r="164" spans="1:114" ht="8.25" customHeight="1">
      <c r="A164" s="8"/>
      <c r="B164" s="8"/>
      <c r="C164" s="8"/>
      <c r="D164" s="1544"/>
      <c r="E164" s="1545"/>
      <c r="F164" s="1546"/>
      <c r="G164" s="167"/>
      <c r="H164" s="155"/>
      <c r="I164" s="1835"/>
      <c r="J164" s="1835"/>
      <c r="K164" s="1835"/>
      <c r="L164" s="1835"/>
      <c r="M164" s="1835"/>
      <c r="N164" s="1835"/>
      <c r="O164" s="1835"/>
      <c r="P164" s="1835"/>
      <c r="Q164" s="155"/>
      <c r="R164" s="168"/>
      <c r="S164" s="154"/>
      <c r="T164" s="1558"/>
      <c r="U164" s="1558"/>
      <c r="V164" s="1558"/>
      <c r="W164" s="1558"/>
      <c r="X164" s="1558"/>
      <c r="Y164" s="1558"/>
      <c r="Z164" s="1558"/>
      <c r="AA164" s="1558"/>
      <c r="AB164" s="1558"/>
      <c r="AC164" s="1558"/>
      <c r="AD164" s="1558"/>
      <c r="AE164" s="1558"/>
      <c r="AF164" s="1558"/>
      <c r="AG164" s="1558"/>
      <c r="AH164" s="1558"/>
      <c r="AI164" s="1558"/>
      <c r="AJ164" s="1558"/>
      <c r="AK164" s="1558"/>
      <c r="AL164" s="1558"/>
      <c r="AM164" s="1558"/>
      <c r="AN164" s="1558"/>
      <c r="AO164" s="1558"/>
      <c r="AP164" s="1558"/>
      <c r="AQ164" s="1558"/>
      <c r="AR164" s="1558"/>
      <c r="AS164" s="1558"/>
      <c r="AT164" s="1558"/>
      <c r="AU164" s="1558"/>
      <c r="AV164" s="1558"/>
      <c r="AW164" s="1558"/>
      <c r="AX164" s="1558"/>
      <c r="AY164" s="1558"/>
      <c r="AZ164" s="1558"/>
      <c r="BA164" s="1559"/>
      <c r="BC164" s="1527"/>
      <c r="BD164" s="1528"/>
      <c r="BE164" s="1528"/>
      <c r="BF164" s="1528"/>
      <c r="BG164" s="1528"/>
      <c r="BH164" s="1528"/>
      <c r="BI164" s="1528"/>
      <c r="BJ164" s="1528"/>
      <c r="BK164" s="1528"/>
      <c r="BL164" s="1528"/>
      <c r="BM164" s="1528"/>
      <c r="BN164" s="1528"/>
      <c r="BO164" s="1528"/>
      <c r="BP164" s="1528"/>
      <c r="BQ164" s="1528"/>
      <c r="BR164" s="1528"/>
      <c r="BS164" s="1528"/>
      <c r="BT164" s="1528"/>
      <c r="BU164" s="1528"/>
      <c r="BV164" s="1529"/>
      <c r="BW164" s="1536"/>
      <c r="BX164" s="1537"/>
      <c r="BY164" s="1537"/>
      <c r="BZ164" s="1537"/>
      <c r="CA164" s="1537"/>
      <c r="CB164" s="1537"/>
      <c r="CC164" s="1537"/>
      <c r="CD164" s="1537"/>
      <c r="CE164" s="1537"/>
      <c r="CF164" s="1537"/>
      <c r="CG164" s="1537"/>
      <c r="CH164" s="1537"/>
      <c r="CI164" s="1537"/>
      <c r="CJ164" s="1537"/>
      <c r="CK164" s="1537"/>
      <c r="CL164" s="1537"/>
      <c r="CM164" s="1537"/>
      <c r="CN164" s="1537"/>
      <c r="CO164" s="1537"/>
      <c r="CP164" s="1537"/>
      <c r="CQ164" s="1537"/>
      <c r="CR164" s="1537"/>
      <c r="CS164" s="1537"/>
      <c r="CT164" s="1537"/>
      <c r="CU164" s="1537"/>
      <c r="CV164" s="1538"/>
      <c r="CW164" s="8"/>
      <c r="CX164" s="1900"/>
      <c r="CY164" s="1901"/>
      <c r="CZ164" s="1901"/>
      <c r="DA164" s="1901"/>
      <c r="DB164" s="1901"/>
      <c r="DC164" s="1901"/>
      <c r="DD164" s="1901"/>
      <c r="DE164" s="1901"/>
      <c r="DF164" s="1901"/>
      <c r="DG164" s="1901"/>
      <c r="DH164" s="1901"/>
      <c r="DI164" s="1901"/>
      <c r="DJ164" s="1902"/>
    </row>
    <row r="165" spans="1:114" ht="4.5" customHeight="1">
      <c r="A165" s="8"/>
      <c r="B165" s="8"/>
      <c r="C165" s="8"/>
      <c r="D165" s="1544"/>
      <c r="E165" s="1545"/>
      <c r="F165" s="1546"/>
      <c r="G165" s="167"/>
      <c r="H165" s="155"/>
      <c r="I165" s="1835"/>
      <c r="J165" s="1835"/>
      <c r="K165" s="1835"/>
      <c r="L165" s="1835"/>
      <c r="M165" s="1835"/>
      <c r="N165" s="1835"/>
      <c r="O165" s="1835"/>
      <c r="P165" s="1835"/>
      <c r="Q165" s="155"/>
      <c r="R165" s="168"/>
      <c r="S165" s="154"/>
      <c r="T165" s="1558"/>
      <c r="U165" s="1558"/>
      <c r="V165" s="1558"/>
      <c r="W165" s="1558"/>
      <c r="X165" s="1558"/>
      <c r="Y165" s="1558"/>
      <c r="Z165" s="1558"/>
      <c r="AA165" s="1558"/>
      <c r="AB165" s="1558"/>
      <c r="AC165" s="1558"/>
      <c r="AD165" s="1558"/>
      <c r="AE165" s="1558"/>
      <c r="AF165" s="1558"/>
      <c r="AG165" s="1558"/>
      <c r="AH165" s="1558"/>
      <c r="AI165" s="1558"/>
      <c r="AJ165" s="1558"/>
      <c r="AK165" s="1558"/>
      <c r="AL165" s="1558"/>
      <c r="AM165" s="1558"/>
      <c r="AN165" s="1558"/>
      <c r="AO165" s="1558"/>
      <c r="AP165" s="1558"/>
      <c r="AQ165" s="1558"/>
      <c r="AR165" s="1558"/>
      <c r="AS165" s="1558"/>
      <c r="AT165" s="1558"/>
      <c r="AU165" s="1558"/>
      <c r="AV165" s="1558"/>
      <c r="AW165" s="1558"/>
      <c r="AX165" s="1558"/>
      <c r="AY165" s="1558"/>
      <c r="AZ165" s="1558"/>
      <c r="BA165" s="1559"/>
      <c r="BC165" s="1527"/>
      <c r="BD165" s="1528"/>
      <c r="BE165" s="1528"/>
      <c r="BF165" s="1528"/>
      <c r="BG165" s="1528"/>
      <c r="BH165" s="1528"/>
      <c r="BI165" s="1528"/>
      <c r="BJ165" s="1528"/>
      <c r="BK165" s="1528"/>
      <c r="BL165" s="1528"/>
      <c r="BM165" s="1528"/>
      <c r="BN165" s="1528"/>
      <c r="BO165" s="1528"/>
      <c r="BP165" s="1528"/>
      <c r="BQ165" s="1528"/>
      <c r="BR165" s="1528"/>
      <c r="BS165" s="1528"/>
      <c r="BT165" s="1528"/>
      <c r="BU165" s="1528"/>
      <c r="BV165" s="1529"/>
      <c r="BW165" s="1536"/>
      <c r="BX165" s="1537"/>
      <c r="BY165" s="1537"/>
      <c r="BZ165" s="1537"/>
      <c r="CA165" s="1537"/>
      <c r="CB165" s="1537"/>
      <c r="CC165" s="1537"/>
      <c r="CD165" s="1537"/>
      <c r="CE165" s="1537"/>
      <c r="CF165" s="1537"/>
      <c r="CG165" s="1537"/>
      <c r="CH165" s="1537"/>
      <c r="CI165" s="1537"/>
      <c r="CJ165" s="1537"/>
      <c r="CK165" s="1537"/>
      <c r="CL165" s="1537"/>
      <c r="CM165" s="1537"/>
      <c r="CN165" s="1537"/>
      <c r="CO165" s="1537"/>
      <c r="CP165" s="1537"/>
      <c r="CQ165" s="1537"/>
      <c r="CR165" s="1537"/>
      <c r="CS165" s="1537"/>
      <c r="CT165" s="1537"/>
      <c r="CU165" s="1537"/>
      <c r="CV165" s="1538"/>
      <c r="CW165" s="8"/>
      <c r="CX165" s="1900"/>
      <c r="CY165" s="1901"/>
      <c r="CZ165" s="1901"/>
      <c r="DA165" s="1901"/>
      <c r="DB165" s="1901"/>
      <c r="DC165" s="1901"/>
      <c r="DD165" s="1901"/>
      <c r="DE165" s="1901"/>
      <c r="DF165" s="1901"/>
      <c r="DG165" s="1901"/>
      <c r="DH165" s="1901"/>
      <c r="DI165" s="1901"/>
      <c r="DJ165" s="1902"/>
    </row>
    <row r="166" spans="1:114" ht="12.75" customHeight="1">
      <c r="A166" s="8"/>
      <c r="B166" s="8"/>
      <c r="C166" s="8"/>
      <c r="D166" s="159"/>
      <c r="E166" s="160"/>
      <c r="F166" s="161"/>
      <c r="G166" s="171"/>
      <c r="H166" s="158"/>
      <c r="I166" s="158"/>
      <c r="J166" s="158"/>
      <c r="K166" s="158"/>
      <c r="L166" s="158"/>
      <c r="M166" s="158"/>
      <c r="N166" s="158"/>
      <c r="O166" s="158"/>
      <c r="P166" s="158"/>
      <c r="Q166" s="158"/>
      <c r="R166" s="173"/>
      <c r="S166" s="160"/>
      <c r="T166" s="1560"/>
      <c r="U166" s="1560"/>
      <c r="V166" s="1560"/>
      <c r="W166" s="1560"/>
      <c r="X166" s="1560"/>
      <c r="Y166" s="1560"/>
      <c r="Z166" s="1560"/>
      <c r="AA166" s="1560"/>
      <c r="AB166" s="1560"/>
      <c r="AC166" s="1560"/>
      <c r="AD166" s="1560"/>
      <c r="AE166" s="1560"/>
      <c r="AF166" s="1560"/>
      <c r="AG166" s="1560"/>
      <c r="AH166" s="1560"/>
      <c r="AI166" s="1560"/>
      <c r="AJ166" s="1560"/>
      <c r="AK166" s="1560"/>
      <c r="AL166" s="1560"/>
      <c r="AM166" s="1560"/>
      <c r="AN166" s="1560"/>
      <c r="AO166" s="1560"/>
      <c r="AP166" s="1560"/>
      <c r="AQ166" s="1560"/>
      <c r="AR166" s="1560"/>
      <c r="AS166" s="1560"/>
      <c r="AT166" s="1560"/>
      <c r="AU166" s="1560"/>
      <c r="AV166" s="1560"/>
      <c r="AW166" s="1560"/>
      <c r="AX166" s="1560"/>
      <c r="AY166" s="1560"/>
      <c r="AZ166" s="1560"/>
      <c r="BA166" s="1561"/>
      <c r="BB166" s="8"/>
      <c r="BC166" s="1530"/>
      <c r="BD166" s="1531"/>
      <c r="BE166" s="1531"/>
      <c r="BF166" s="1531"/>
      <c r="BG166" s="1531"/>
      <c r="BH166" s="1531"/>
      <c r="BI166" s="1531"/>
      <c r="BJ166" s="1531"/>
      <c r="BK166" s="1531"/>
      <c r="BL166" s="1531"/>
      <c r="BM166" s="1531"/>
      <c r="BN166" s="1531"/>
      <c r="BO166" s="1531"/>
      <c r="BP166" s="1531"/>
      <c r="BQ166" s="1531"/>
      <c r="BR166" s="1531"/>
      <c r="BS166" s="1531"/>
      <c r="BT166" s="1531"/>
      <c r="BU166" s="1531"/>
      <c r="BV166" s="1532"/>
      <c r="BW166" s="687" t="s">
        <v>812</v>
      </c>
      <c r="BX166" s="688"/>
      <c r="BY166" s="688"/>
      <c r="BZ166" s="688"/>
      <c r="CA166" s="688"/>
      <c r="CB166" s="688" t="s">
        <v>813</v>
      </c>
      <c r="CC166" s="688"/>
      <c r="CD166" s="688"/>
      <c r="CE166" s="688"/>
      <c r="CF166" s="688"/>
      <c r="CG166" s="688"/>
      <c r="CH166" s="688" t="s">
        <v>814</v>
      </c>
      <c r="CI166" s="688"/>
      <c r="CJ166" s="688"/>
      <c r="CK166" s="688"/>
      <c r="CL166" s="688"/>
      <c r="CM166" s="688"/>
      <c r="CN166" s="688"/>
      <c r="CO166" s="688" t="s">
        <v>28</v>
      </c>
      <c r="CP166" s="688"/>
      <c r="CQ166" s="688"/>
      <c r="CR166" s="688"/>
      <c r="CS166" s="688"/>
      <c r="CT166" s="688"/>
      <c r="CU166" s="688"/>
      <c r="CV166" s="689"/>
      <c r="CW166" s="8"/>
      <c r="CX166" s="1903"/>
      <c r="CY166" s="1904"/>
      <c r="CZ166" s="1904"/>
      <c r="DA166" s="1904"/>
      <c r="DB166" s="1904"/>
      <c r="DC166" s="1904"/>
      <c r="DD166" s="1904"/>
      <c r="DE166" s="1904"/>
      <c r="DF166" s="1904"/>
      <c r="DG166" s="1904"/>
      <c r="DH166" s="1904"/>
      <c r="DI166" s="1904"/>
      <c r="DJ166" s="1905"/>
    </row>
    <row r="167" spans="1:114" ht="8.25" customHeight="1">
      <c r="A167" s="8"/>
      <c r="B167" s="8"/>
      <c r="C167" s="8"/>
      <c r="D167" s="176"/>
      <c r="E167" s="176"/>
      <c r="F167" s="176"/>
      <c r="G167" s="694"/>
      <c r="H167" s="694"/>
      <c r="I167" s="694"/>
      <c r="J167" s="694"/>
      <c r="K167" s="694"/>
      <c r="L167" s="694"/>
      <c r="M167" s="694"/>
      <c r="N167" s="694"/>
      <c r="O167" s="694"/>
      <c r="P167" s="694"/>
      <c r="Q167" s="694"/>
      <c r="R167" s="694"/>
      <c r="S167" s="176"/>
      <c r="T167" s="695"/>
      <c r="U167" s="695"/>
      <c r="V167" s="695"/>
      <c r="W167" s="695"/>
      <c r="X167" s="695"/>
      <c r="Y167" s="695"/>
      <c r="Z167" s="695"/>
      <c r="AA167" s="695"/>
      <c r="AB167" s="695"/>
      <c r="AC167" s="695"/>
      <c r="AD167" s="695"/>
      <c r="AE167" s="695"/>
      <c r="AF167" s="695"/>
      <c r="AG167" s="695"/>
      <c r="AH167" s="695"/>
      <c r="AI167" s="695"/>
      <c r="AJ167" s="695"/>
      <c r="AK167" s="695"/>
      <c r="AL167" s="695"/>
      <c r="AM167" s="695"/>
      <c r="AN167" s="695"/>
      <c r="AO167" s="695"/>
      <c r="AP167" s="695"/>
      <c r="AQ167" s="695"/>
      <c r="AR167" s="695"/>
      <c r="AS167" s="695"/>
      <c r="AT167" s="695"/>
      <c r="AU167" s="695"/>
      <c r="AV167" s="695"/>
      <c r="AW167" s="695"/>
      <c r="AX167" s="695"/>
      <c r="AY167" s="695"/>
      <c r="AZ167" s="695"/>
      <c r="BA167" s="695"/>
      <c r="BB167" s="695"/>
      <c r="BC167" s="176"/>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row>
    <row r="168" spans="1:114" ht="11.25" customHeight="1">
      <c r="A168" s="8"/>
      <c r="B168" s="1488">
        <v>32</v>
      </c>
      <c r="C168" s="1489"/>
      <c r="D168" s="1490"/>
      <c r="E168" s="1553" t="s">
        <v>820</v>
      </c>
      <c r="F168" s="1554"/>
      <c r="G168" s="1554"/>
      <c r="H168" s="1554"/>
      <c r="I168" s="1554"/>
      <c r="J168" s="1554"/>
      <c r="K168" s="1554"/>
      <c r="L168" s="1554"/>
      <c r="M168" s="1554"/>
      <c r="N168" s="1554"/>
      <c r="O168" s="1555"/>
      <c r="P168" s="1553" t="s">
        <v>821</v>
      </c>
      <c r="Q168" s="1554"/>
      <c r="R168" s="1554"/>
      <c r="S168" s="1554"/>
      <c r="T168" s="1554"/>
      <c r="U168" s="1554"/>
      <c r="V168" s="1554"/>
      <c r="W168" s="1554"/>
      <c r="X168" s="1554"/>
      <c r="Y168" s="1554"/>
      <c r="Z168" s="1554"/>
      <c r="AA168" s="1554"/>
      <c r="AB168" s="1554"/>
      <c r="AC168" s="1554"/>
      <c r="AD168" s="1554"/>
      <c r="AE168" s="1555"/>
      <c r="AF168" s="1553" t="s">
        <v>822</v>
      </c>
      <c r="AG168" s="1554"/>
      <c r="AH168" s="1554"/>
      <c r="AI168" s="1554"/>
      <c r="AJ168" s="1554"/>
      <c r="AK168" s="1554"/>
      <c r="AL168" s="1554"/>
      <c r="AM168" s="1554"/>
      <c r="AN168" s="1554"/>
      <c r="AO168" s="1554"/>
      <c r="AP168" s="1554"/>
      <c r="AQ168" s="1554"/>
      <c r="AR168" s="1555"/>
      <c r="AS168" s="1553" t="s">
        <v>823</v>
      </c>
      <c r="AT168" s="1554"/>
      <c r="AU168" s="1554"/>
      <c r="AV168" s="1554"/>
      <c r="AW168" s="1554"/>
      <c r="AX168" s="1554"/>
      <c r="AY168" s="1554"/>
      <c r="AZ168" s="1554"/>
      <c r="BA168" s="1554"/>
      <c r="BB168" s="1554"/>
      <c r="BC168" s="1554"/>
      <c r="BD168" s="1554"/>
      <c r="BE168" s="1554"/>
      <c r="BF168" s="1554"/>
      <c r="BG168" s="1554"/>
      <c r="BH168" s="1555"/>
      <c r="BI168" s="1553" t="s">
        <v>680</v>
      </c>
      <c r="BJ168" s="1554"/>
      <c r="BK168" s="1554"/>
      <c r="BL168" s="1554"/>
      <c r="BM168" s="1554"/>
      <c r="BN168" s="1554"/>
      <c r="BO168" s="1554"/>
      <c r="BP168" s="1554"/>
      <c r="BQ168" s="1554"/>
      <c r="BR168" s="1554"/>
      <c r="BS168" s="1555"/>
      <c r="BT168" s="1553" t="s">
        <v>821</v>
      </c>
      <c r="BU168" s="1554"/>
      <c r="BV168" s="1554"/>
      <c r="BW168" s="1554"/>
      <c r="BX168" s="1554"/>
      <c r="BY168" s="1554"/>
      <c r="BZ168" s="1554"/>
      <c r="CA168" s="1554"/>
      <c r="CB168" s="1554"/>
      <c r="CC168" s="1554"/>
      <c r="CD168" s="1554"/>
      <c r="CE168" s="1554"/>
      <c r="CF168" s="1554"/>
      <c r="CG168" s="1554"/>
      <c r="CH168" s="1554"/>
      <c r="CI168" s="1555"/>
      <c r="CJ168" s="1553" t="s">
        <v>824</v>
      </c>
      <c r="CK168" s="1554"/>
      <c r="CL168" s="1554"/>
      <c r="CM168" s="1554"/>
      <c r="CN168" s="1554"/>
      <c r="CO168" s="1554"/>
      <c r="CP168" s="1554"/>
      <c r="CQ168" s="1554"/>
      <c r="CR168" s="1554"/>
      <c r="CS168" s="1554"/>
      <c r="CT168" s="1554"/>
      <c r="CU168" s="1554"/>
      <c r="CV168" s="1555"/>
      <c r="CW168" s="1553" t="s">
        <v>823</v>
      </c>
      <c r="CX168" s="1554"/>
      <c r="CY168" s="1554"/>
      <c r="CZ168" s="1554"/>
      <c r="DA168" s="1554"/>
      <c r="DB168" s="1554"/>
      <c r="DC168" s="1554"/>
      <c r="DD168" s="1554"/>
      <c r="DE168" s="1554"/>
      <c r="DF168" s="1554"/>
      <c r="DG168" s="1554"/>
      <c r="DH168" s="1554"/>
      <c r="DI168" s="1554"/>
      <c r="DJ168" s="1555"/>
    </row>
    <row r="169" spans="1:114" ht="8.25" customHeight="1">
      <c r="A169" s="8"/>
      <c r="B169" s="2218" t="s">
        <v>825</v>
      </c>
      <c r="C169" s="2219"/>
      <c r="D169" s="2220"/>
      <c r="E169" s="1488" t="s">
        <v>826</v>
      </c>
      <c r="F169" s="1489"/>
      <c r="G169" s="1489"/>
      <c r="H169" s="1489"/>
      <c r="I169" s="1489"/>
      <c r="J169" s="1489"/>
      <c r="K169" s="1489"/>
      <c r="L169" s="1489"/>
      <c r="M169" s="1489"/>
      <c r="N169" s="1489"/>
      <c r="O169" s="1490"/>
      <c r="P169" s="1510" t="s">
        <v>827</v>
      </c>
      <c r="Q169" s="1511"/>
      <c r="R169" s="1511"/>
      <c r="S169" s="696"/>
      <c r="T169" s="696"/>
      <c r="U169" s="696"/>
      <c r="V169" s="696"/>
      <c r="W169" s="696"/>
      <c r="X169" s="696"/>
      <c r="Y169" s="696"/>
      <c r="Z169" s="696"/>
      <c r="AA169" s="696"/>
      <c r="AB169" s="696"/>
      <c r="AC169" s="696"/>
      <c r="AD169" s="696"/>
      <c r="AE169" s="697"/>
      <c r="AF169" s="1510" t="s">
        <v>828</v>
      </c>
      <c r="AG169" s="1511"/>
      <c r="AH169" s="1511"/>
      <c r="AI169" s="765"/>
      <c r="AJ169" s="765"/>
      <c r="AK169" s="765"/>
      <c r="AL169" s="766"/>
      <c r="AM169" s="1514" t="s">
        <v>829</v>
      </c>
      <c r="AN169" s="1514"/>
      <c r="AO169" s="1514"/>
      <c r="AP169" s="1514"/>
      <c r="AQ169" s="1514"/>
      <c r="AR169" s="1515"/>
      <c r="AS169" s="1510" t="s">
        <v>830</v>
      </c>
      <c r="AT169" s="1511"/>
      <c r="AU169" s="1511"/>
      <c r="AV169" s="696"/>
      <c r="AW169" s="696"/>
      <c r="AX169" s="696"/>
      <c r="AY169" s="696"/>
      <c r="AZ169" s="696"/>
      <c r="BA169" s="696"/>
      <c r="BB169" s="696"/>
      <c r="BC169" s="696"/>
      <c r="BD169" s="696"/>
      <c r="BE169" s="696"/>
      <c r="BF169" s="696"/>
      <c r="BG169" s="696"/>
      <c r="BH169" s="697"/>
      <c r="BI169" s="1488" t="s">
        <v>826</v>
      </c>
      <c r="BJ169" s="1489"/>
      <c r="BK169" s="1489"/>
      <c r="BL169" s="1489"/>
      <c r="BM169" s="1489"/>
      <c r="BN169" s="1489"/>
      <c r="BO169" s="1489"/>
      <c r="BP169" s="1489"/>
      <c r="BQ169" s="1489"/>
      <c r="BR169" s="1489"/>
      <c r="BS169" s="1490"/>
      <c r="BT169" s="1510" t="s">
        <v>831</v>
      </c>
      <c r="BU169" s="1511"/>
      <c r="BV169" s="1511"/>
      <c r="BW169" s="696"/>
      <c r="BX169" s="696"/>
      <c r="BY169" s="696"/>
      <c r="BZ169" s="696"/>
      <c r="CA169" s="696"/>
      <c r="CB169" s="696"/>
      <c r="CC169" s="696"/>
      <c r="CD169" s="696"/>
      <c r="CE169" s="696"/>
      <c r="CF169" s="696"/>
      <c r="CG169" s="696"/>
      <c r="CH169" s="696"/>
      <c r="CI169" s="697"/>
      <c r="CJ169" s="1510" t="s">
        <v>832</v>
      </c>
      <c r="CK169" s="1511"/>
      <c r="CL169" s="1511"/>
      <c r="CM169" s="765"/>
      <c r="CN169" s="765"/>
      <c r="CO169" s="765"/>
      <c r="CP169" s="766"/>
      <c r="CQ169" s="1514" t="s">
        <v>829</v>
      </c>
      <c r="CR169" s="1514"/>
      <c r="CS169" s="1514"/>
      <c r="CT169" s="1514"/>
      <c r="CU169" s="1514"/>
      <c r="CV169" s="1515"/>
      <c r="CW169" s="1510" t="s">
        <v>833</v>
      </c>
      <c r="CX169" s="1511"/>
      <c r="CY169" s="1511"/>
      <c r="CZ169" s="696"/>
      <c r="DA169" s="696"/>
      <c r="DB169" s="696"/>
      <c r="DC169" s="696"/>
      <c r="DD169" s="696"/>
      <c r="DE169" s="696"/>
      <c r="DF169" s="696"/>
      <c r="DG169" s="696"/>
      <c r="DH169" s="696"/>
      <c r="DI169" s="696"/>
      <c r="DJ169" s="697"/>
    </row>
    <row r="170" spans="1:114" ht="8.25" customHeight="1">
      <c r="A170" s="8"/>
      <c r="B170" s="2218"/>
      <c r="C170" s="2219"/>
      <c r="D170" s="2220"/>
      <c r="E170" s="1491"/>
      <c r="F170" s="1480"/>
      <c r="G170" s="1480"/>
      <c r="H170" s="1480"/>
      <c r="I170" s="1480"/>
      <c r="J170" s="1480"/>
      <c r="K170" s="1480"/>
      <c r="L170" s="1480"/>
      <c r="M170" s="1480"/>
      <c r="N170" s="1480"/>
      <c r="O170" s="1481"/>
      <c r="P170" s="1512"/>
      <c r="Q170" s="1513"/>
      <c r="R170" s="1513"/>
      <c r="S170" s="176"/>
      <c r="T170" s="176"/>
      <c r="U170" s="176"/>
      <c r="V170" s="176"/>
      <c r="W170" s="176"/>
      <c r="X170" s="176"/>
      <c r="Y170" s="176"/>
      <c r="Z170" s="176"/>
      <c r="AA170" s="176"/>
      <c r="AB170" s="176"/>
      <c r="AC170" s="176"/>
      <c r="AD170" s="176"/>
      <c r="AE170" s="698"/>
      <c r="AF170" s="1512"/>
      <c r="AG170" s="1513"/>
      <c r="AH170" s="1513"/>
      <c r="AI170" s="694"/>
      <c r="AJ170" s="694"/>
      <c r="AK170" s="694"/>
      <c r="AL170" s="694"/>
      <c r="AM170" s="1516"/>
      <c r="AN170" s="1516"/>
      <c r="AO170" s="1516"/>
      <c r="AP170" s="1516"/>
      <c r="AQ170" s="1516"/>
      <c r="AR170" s="1517"/>
      <c r="AS170" s="1512"/>
      <c r="AT170" s="1513"/>
      <c r="AU170" s="1513"/>
      <c r="AV170" s="176"/>
      <c r="AW170" s="176"/>
      <c r="AX170" s="176"/>
      <c r="AY170" s="176"/>
      <c r="AZ170" s="176"/>
      <c r="BA170" s="176"/>
      <c r="BB170" s="176"/>
      <c r="BC170" s="176"/>
      <c r="BD170" s="176"/>
      <c r="BE170" s="176"/>
      <c r="BF170" s="176"/>
      <c r="BG170" s="176"/>
      <c r="BH170" s="698"/>
      <c r="BI170" s="1491"/>
      <c r="BJ170" s="1480"/>
      <c r="BK170" s="1480"/>
      <c r="BL170" s="1480"/>
      <c r="BM170" s="1480"/>
      <c r="BN170" s="1480"/>
      <c r="BO170" s="1480"/>
      <c r="BP170" s="1480"/>
      <c r="BQ170" s="1480"/>
      <c r="BR170" s="1480"/>
      <c r="BS170" s="1481"/>
      <c r="BT170" s="1512"/>
      <c r="BU170" s="1513"/>
      <c r="BV170" s="1513"/>
      <c r="BW170" s="176"/>
      <c r="BX170" s="176"/>
      <c r="BY170" s="176"/>
      <c r="BZ170" s="176"/>
      <c r="CA170" s="176"/>
      <c r="CB170" s="176"/>
      <c r="CC170" s="176"/>
      <c r="CD170" s="176"/>
      <c r="CE170" s="176"/>
      <c r="CF170" s="176"/>
      <c r="CG170" s="176"/>
      <c r="CH170" s="176"/>
      <c r="CI170" s="698"/>
      <c r="CJ170" s="1512"/>
      <c r="CK170" s="1513"/>
      <c r="CL170" s="1513"/>
      <c r="CM170" s="694"/>
      <c r="CN170" s="694"/>
      <c r="CO170" s="694"/>
      <c r="CP170" s="694"/>
      <c r="CQ170" s="1516"/>
      <c r="CR170" s="1516"/>
      <c r="CS170" s="1516"/>
      <c r="CT170" s="1516"/>
      <c r="CU170" s="1516"/>
      <c r="CV170" s="1517"/>
      <c r="CW170" s="1512"/>
      <c r="CX170" s="1513"/>
      <c r="CY170" s="1513"/>
      <c r="CZ170" s="176"/>
      <c r="DA170" s="176"/>
      <c r="DB170" s="176"/>
      <c r="DC170" s="176"/>
      <c r="DD170" s="176"/>
      <c r="DE170" s="176"/>
      <c r="DF170" s="176"/>
      <c r="DG170" s="176"/>
      <c r="DH170" s="176"/>
      <c r="DI170" s="176"/>
      <c r="DJ170" s="698"/>
    </row>
    <row r="171" spans="1:114" ht="8.25" customHeight="1">
      <c r="A171" s="8"/>
      <c r="B171" s="2218"/>
      <c r="C171" s="2219"/>
      <c r="D171" s="2220"/>
      <c r="E171" s="1491"/>
      <c r="F171" s="1480"/>
      <c r="G171" s="1480"/>
      <c r="H171" s="1480"/>
      <c r="I171" s="1480"/>
      <c r="J171" s="1480"/>
      <c r="K171" s="1480"/>
      <c r="L171" s="1480"/>
      <c r="M171" s="1480"/>
      <c r="N171" s="1480"/>
      <c r="O171" s="1481"/>
      <c r="P171" s="1502" t="str">
        <f>IF(算定基礎賃金集計表!U81=0,"",算定基礎賃金集計表!U81)</f>
        <v/>
      </c>
      <c r="Q171" s="1503"/>
      <c r="R171" s="1503"/>
      <c r="S171" s="1503"/>
      <c r="T171" s="1503"/>
      <c r="U171" s="1503"/>
      <c r="V171" s="1503"/>
      <c r="W171" s="1503"/>
      <c r="X171" s="1503"/>
      <c r="Y171" s="1503"/>
      <c r="Z171" s="1503"/>
      <c r="AA171" s="1503"/>
      <c r="AB171" s="1503"/>
      <c r="AC171" s="176"/>
      <c r="AD171" s="176"/>
      <c r="AE171" s="698"/>
      <c r="AF171" s="1539">
        <f>算定基礎賃金集計表!AG83</f>
        <v>0</v>
      </c>
      <c r="AG171" s="1519"/>
      <c r="AH171" s="1519"/>
      <c r="AI171" s="1519"/>
      <c r="AJ171" s="1519"/>
      <c r="AK171" s="1519"/>
      <c r="AL171" s="1519"/>
      <c r="AM171" s="1519"/>
      <c r="AN171" s="1519"/>
      <c r="AO171" s="1519"/>
      <c r="AP171" s="1519"/>
      <c r="AQ171" s="1519"/>
      <c r="AR171" s="1520"/>
      <c r="AS171" s="1506" t="str">
        <f>IF(算定基礎賃金集計表!AM81=0,"",算定基礎賃金集計表!AM81)</f>
        <v/>
      </c>
      <c r="AT171" s="1507"/>
      <c r="AU171" s="1507"/>
      <c r="AV171" s="1507"/>
      <c r="AW171" s="1507"/>
      <c r="AX171" s="1507"/>
      <c r="AY171" s="1507"/>
      <c r="AZ171" s="1507"/>
      <c r="BA171" s="1507"/>
      <c r="BB171" s="1507"/>
      <c r="BC171" s="1507"/>
      <c r="BD171" s="1507"/>
      <c r="BE171" s="1507"/>
      <c r="BF171" s="1507"/>
      <c r="BG171" s="176"/>
      <c r="BH171" s="698"/>
      <c r="BI171" s="1491"/>
      <c r="BJ171" s="1480"/>
      <c r="BK171" s="1480"/>
      <c r="BL171" s="1480"/>
      <c r="BM171" s="1480"/>
      <c r="BN171" s="1480"/>
      <c r="BO171" s="1480"/>
      <c r="BP171" s="1480"/>
      <c r="BQ171" s="1480"/>
      <c r="BR171" s="1480"/>
      <c r="BS171" s="1481"/>
      <c r="BT171" s="1502" t="str">
        <f>IF(算定基礎賃金集計表!BT81=0,"",算定基礎賃金集計表!BT81)</f>
        <v/>
      </c>
      <c r="BU171" s="1503"/>
      <c r="BV171" s="1503"/>
      <c r="BW171" s="1503"/>
      <c r="BX171" s="1503"/>
      <c r="BY171" s="1503"/>
      <c r="BZ171" s="1503"/>
      <c r="CA171" s="1503"/>
      <c r="CB171" s="1503"/>
      <c r="CC171" s="1503"/>
      <c r="CD171" s="1503"/>
      <c r="CE171" s="1503"/>
      <c r="CF171" s="1503"/>
      <c r="CG171" s="176"/>
      <c r="CH171" s="176"/>
      <c r="CI171" s="698"/>
      <c r="CJ171" s="1518">
        <f>算定基礎賃金集計表!CF81</f>
        <v>0</v>
      </c>
      <c r="CK171" s="1519"/>
      <c r="CL171" s="1519"/>
      <c r="CM171" s="1519"/>
      <c r="CN171" s="1519"/>
      <c r="CO171" s="1519"/>
      <c r="CP171" s="1519"/>
      <c r="CQ171" s="1519"/>
      <c r="CR171" s="1519"/>
      <c r="CS171" s="1519"/>
      <c r="CT171" s="1519"/>
      <c r="CU171" s="1519"/>
      <c r="CV171" s="1520"/>
      <c r="CW171" s="1506" t="str">
        <f>IF(算定基礎賃金集計表!CL81=0,"",算定基礎賃金集計表!CL81)</f>
        <v/>
      </c>
      <c r="CX171" s="1507"/>
      <c r="CY171" s="1507"/>
      <c r="CZ171" s="1507"/>
      <c r="DA171" s="1507"/>
      <c r="DB171" s="1507"/>
      <c r="DC171" s="1507"/>
      <c r="DD171" s="1507"/>
      <c r="DE171" s="1507"/>
      <c r="DF171" s="1507"/>
      <c r="DG171" s="1507"/>
      <c r="DH171" s="1507"/>
      <c r="DI171" s="176"/>
      <c r="DJ171" s="698"/>
    </row>
    <row r="172" spans="1:114" ht="8.25" customHeight="1">
      <c r="A172" s="8"/>
      <c r="B172" s="2218"/>
      <c r="C172" s="2219"/>
      <c r="D172" s="2220"/>
      <c r="E172" s="1491"/>
      <c r="F172" s="1480"/>
      <c r="G172" s="1480"/>
      <c r="H172" s="1480"/>
      <c r="I172" s="1480"/>
      <c r="J172" s="1480"/>
      <c r="K172" s="1480"/>
      <c r="L172" s="1480"/>
      <c r="M172" s="1480"/>
      <c r="N172" s="1480"/>
      <c r="O172" s="1481"/>
      <c r="P172" s="1502"/>
      <c r="Q172" s="1503"/>
      <c r="R172" s="1503"/>
      <c r="S172" s="1503"/>
      <c r="T172" s="1503"/>
      <c r="U172" s="1503"/>
      <c r="V172" s="1503"/>
      <c r="W172" s="1503"/>
      <c r="X172" s="1503"/>
      <c r="Y172" s="1503"/>
      <c r="Z172" s="1503"/>
      <c r="AA172" s="1503"/>
      <c r="AB172" s="1503"/>
      <c r="AC172" s="1480" t="s">
        <v>22</v>
      </c>
      <c r="AD172" s="1480"/>
      <c r="AE172" s="1481"/>
      <c r="AF172" s="1518"/>
      <c r="AG172" s="1519"/>
      <c r="AH172" s="1519"/>
      <c r="AI172" s="1519"/>
      <c r="AJ172" s="1519"/>
      <c r="AK172" s="1519"/>
      <c r="AL172" s="1519"/>
      <c r="AM172" s="1519"/>
      <c r="AN172" s="1519"/>
      <c r="AO172" s="1519"/>
      <c r="AP172" s="1519"/>
      <c r="AQ172" s="1519"/>
      <c r="AR172" s="1520"/>
      <c r="AS172" s="1506"/>
      <c r="AT172" s="1507"/>
      <c r="AU172" s="1507"/>
      <c r="AV172" s="1507"/>
      <c r="AW172" s="1507"/>
      <c r="AX172" s="1507"/>
      <c r="AY172" s="1507"/>
      <c r="AZ172" s="1507"/>
      <c r="BA172" s="1507"/>
      <c r="BB172" s="1507"/>
      <c r="BC172" s="1507"/>
      <c r="BD172" s="1507"/>
      <c r="BE172" s="1507"/>
      <c r="BF172" s="1507"/>
      <c r="BG172" s="1480" t="s">
        <v>26</v>
      </c>
      <c r="BH172" s="1481"/>
      <c r="BI172" s="1491"/>
      <c r="BJ172" s="1480"/>
      <c r="BK172" s="1480"/>
      <c r="BL172" s="1480"/>
      <c r="BM172" s="1480"/>
      <c r="BN172" s="1480"/>
      <c r="BO172" s="1480"/>
      <c r="BP172" s="1480"/>
      <c r="BQ172" s="1480"/>
      <c r="BR172" s="1480"/>
      <c r="BS172" s="1481"/>
      <c r="BT172" s="1502"/>
      <c r="BU172" s="1503"/>
      <c r="BV172" s="1503"/>
      <c r="BW172" s="1503"/>
      <c r="BX172" s="1503"/>
      <c r="BY172" s="1503"/>
      <c r="BZ172" s="1503"/>
      <c r="CA172" s="1503"/>
      <c r="CB172" s="1503"/>
      <c r="CC172" s="1503"/>
      <c r="CD172" s="1503"/>
      <c r="CE172" s="1503"/>
      <c r="CF172" s="1503"/>
      <c r="CG172" s="1480" t="s">
        <v>22</v>
      </c>
      <c r="CH172" s="1480"/>
      <c r="CI172" s="1481"/>
      <c r="CJ172" s="1518"/>
      <c r="CK172" s="1519"/>
      <c r="CL172" s="1519"/>
      <c r="CM172" s="1519"/>
      <c r="CN172" s="1519"/>
      <c r="CO172" s="1519"/>
      <c r="CP172" s="1519"/>
      <c r="CQ172" s="1519"/>
      <c r="CR172" s="1519"/>
      <c r="CS172" s="1519"/>
      <c r="CT172" s="1519"/>
      <c r="CU172" s="1519"/>
      <c r="CV172" s="1520"/>
      <c r="CW172" s="1506"/>
      <c r="CX172" s="1507"/>
      <c r="CY172" s="1507"/>
      <c r="CZ172" s="1507"/>
      <c r="DA172" s="1507"/>
      <c r="DB172" s="1507"/>
      <c r="DC172" s="1507"/>
      <c r="DD172" s="1507"/>
      <c r="DE172" s="1507"/>
      <c r="DF172" s="1507"/>
      <c r="DG172" s="1507"/>
      <c r="DH172" s="1507"/>
      <c r="DI172" s="1480" t="s">
        <v>26</v>
      </c>
      <c r="DJ172" s="1481"/>
    </row>
    <row r="173" spans="1:114" ht="8.25" customHeight="1">
      <c r="A173" s="8"/>
      <c r="B173" s="2218"/>
      <c r="C173" s="2219"/>
      <c r="D173" s="2220"/>
      <c r="E173" s="1492"/>
      <c r="F173" s="1482"/>
      <c r="G173" s="1482"/>
      <c r="H173" s="1482"/>
      <c r="I173" s="1482"/>
      <c r="J173" s="1482"/>
      <c r="K173" s="1482"/>
      <c r="L173" s="1482"/>
      <c r="M173" s="1482"/>
      <c r="N173" s="1482"/>
      <c r="O173" s="1483"/>
      <c r="P173" s="1504"/>
      <c r="Q173" s="1505"/>
      <c r="R173" s="1505"/>
      <c r="S173" s="1505"/>
      <c r="T173" s="1505"/>
      <c r="U173" s="1505"/>
      <c r="V173" s="1505"/>
      <c r="W173" s="1505"/>
      <c r="X173" s="1505"/>
      <c r="Y173" s="1505"/>
      <c r="Z173" s="1505"/>
      <c r="AA173" s="1505"/>
      <c r="AB173" s="1505"/>
      <c r="AC173" s="1482"/>
      <c r="AD173" s="1482"/>
      <c r="AE173" s="1483"/>
      <c r="AF173" s="1518"/>
      <c r="AG173" s="1519"/>
      <c r="AH173" s="1519"/>
      <c r="AI173" s="1519"/>
      <c r="AJ173" s="1519"/>
      <c r="AK173" s="1519"/>
      <c r="AL173" s="1519"/>
      <c r="AM173" s="1519"/>
      <c r="AN173" s="1519"/>
      <c r="AO173" s="1519"/>
      <c r="AP173" s="1519"/>
      <c r="AQ173" s="1519"/>
      <c r="AR173" s="1520"/>
      <c r="AS173" s="1508"/>
      <c r="AT173" s="1509"/>
      <c r="AU173" s="1509"/>
      <c r="AV173" s="1509"/>
      <c r="AW173" s="1509"/>
      <c r="AX173" s="1509"/>
      <c r="AY173" s="1509"/>
      <c r="AZ173" s="1509"/>
      <c r="BA173" s="1509"/>
      <c r="BB173" s="1509"/>
      <c r="BC173" s="1509"/>
      <c r="BD173" s="1509"/>
      <c r="BE173" s="1509"/>
      <c r="BF173" s="1509"/>
      <c r="BG173" s="1482"/>
      <c r="BH173" s="1483"/>
      <c r="BI173" s="1492"/>
      <c r="BJ173" s="1482"/>
      <c r="BK173" s="1482"/>
      <c r="BL173" s="1482"/>
      <c r="BM173" s="1482"/>
      <c r="BN173" s="1482"/>
      <c r="BO173" s="1482"/>
      <c r="BP173" s="1482"/>
      <c r="BQ173" s="1482"/>
      <c r="BR173" s="1482"/>
      <c r="BS173" s="1483"/>
      <c r="BT173" s="1504"/>
      <c r="BU173" s="1505"/>
      <c r="BV173" s="1505"/>
      <c r="BW173" s="1505"/>
      <c r="BX173" s="1505"/>
      <c r="BY173" s="1505"/>
      <c r="BZ173" s="1505"/>
      <c r="CA173" s="1505"/>
      <c r="CB173" s="1505"/>
      <c r="CC173" s="1505"/>
      <c r="CD173" s="1505"/>
      <c r="CE173" s="1505"/>
      <c r="CF173" s="1505"/>
      <c r="CG173" s="1482"/>
      <c r="CH173" s="1482"/>
      <c r="CI173" s="1483"/>
      <c r="CJ173" s="1521"/>
      <c r="CK173" s="1522"/>
      <c r="CL173" s="1522"/>
      <c r="CM173" s="1522"/>
      <c r="CN173" s="1522"/>
      <c r="CO173" s="1522"/>
      <c r="CP173" s="1522"/>
      <c r="CQ173" s="1522"/>
      <c r="CR173" s="1522"/>
      <c r="CS173" s="1522"/>
      <c r="CT173" s="1522"/>
      <c r="CU173" s="1522"/>
      <c r="CV173" s="1523"/>
      <c r="CW173" s="1508"/>
      <c r="CX173" s="1509"/>
      <c r="CY173" s="1509"/>
      <c r="CZ173" s="1509"/>
      <c r="DA173" s="1509"/>
      <c r="DB173" s="1509"/>
      <c r="DC173" s="1509"/>
      <c r="DD173" s="1509"/>
      <c r="DE173" s="1509"/>
      <c r="DF173" s="1509"/>
      <c r="DG173" s="1509"/>
      <c r="DH173" s="1509"/>
      <c r="DI173" s="1482"/>
      <c r="DJ173" s="1483"/>
    </row>
    <row r="174" spans="1:114" ht="8.25" customHeight="1">
      <c r="A174" s="8"/>
      <c r="B174" s="2218"/>
      <c r="C174" s="2219"/>
      <c r="D174" s="2220"/>
      <c r="E174" s="1488" t="s">
        <v>834</v>
      </c>
      <c r="F174" s="1489"/>
      <c r="G174" s="1489"/>
      <c r="H174" s="1489"/>
      <c r="I174" s="1489"/>
      <c r="J174" s="1489"/>
      <c r="K174" s="1489"/>
      <c r="L174" s="1489"/>
      <c r="M174" s="1489"/>
      <c r="N174" s="1489"/>
      <c r="O174" s="1490"/>
      <c r="P174" s="1510" t="s">
        <v>835</v>
      </c>
      <c r="Q174" s="1511"/>
      <c r="R174" s="1511"/>
      <c r="S174" s="696"/>
      <c r="T174" s="696"/>
      <c r="U174" s="696"/>
      <c r="V174" s="696"/>
      <c r="W174" s="696"/>
      <c r="X174" s="696"/>
      <c r="Y174" s="696"/>
      <c r="Z174" s="696"/>
      <c r="AA174" s="696"/>
      <c r="AB174" s="696"/>
      <c r="AC174" s="696"/>
      <c r="AD174" s="696"/>
      <c r="AE174" s="697"/>
      <c r="AF174" s="1518"/>
      <c r="AG174" s="1519"/>
      <c r="AH174" s="1519"/>
      <c r="AI174" s="1519"/>
      <c r="AJ174" s="1519"/>
      <c r="AK174" s="1519"/>
      <c r="AL174" s="1519"/>
      <c r="AM174" s="1519"/>
      <c r="AN174" s="1519"/>
      <c r="AO174" s="1519"/>
      <c r="AP174" s="1519"/>
      <c r="AQ174" s="1519"/>
      <c r="AR174" s="1520"/>
      <c r="AS174" s="1510" t="s">
        <v>836</v>
      </c>
      <c r="AT174" s="1511"/>
      <c r="AU174" s="1511"/>
      <c r="AV174" s="696"/>
      <c r="AW174" s="696"/>
      <c r="AX174" s="696"/>
      <c r="AY174" s="696"/>
      <c r="AZ174" s="696"/>
      <c r="BA174" s="696"/>
      <c r="BB174" s="696"/>
      <c r="BC174" s="696"/>
      <c r="BD174" s="696"/>
      <c r="BE174" s="696"/>
      <c r="BF174" s="696"/>
      <c r="BG174" s="696"/>
      <c r="BH174" s="697"/>
      <c r="BI174" s="1488" t="s">
        <v>834</v>
      </c>
      <c r="BJ174" s="1489"/>
      <c r="BK174" s="1489"/>
      <c r="BL174" s="1489"/>
      <c r="BM174" s="1489"/>
      <c r="BN174" s="1489"/>
      <c r="BO174" s="1489"/>
      <c r="BP174" s="1489"/>
      <c r="BQ174" s="1489"/>
      <c r="BR174" s="1489"/>
      <c r="BS174" s="1490"/>
      <c r="BT174" s="1510" t="s">
        <v>837</v>
      </c>
      <c r="BU174" s="1511"/>
      <c r="BV174" s="1511"/>
      <c r="BW174" s="696"/>
      <c r="BX174" s="696"/>
      <c r="BY174" s="696"/>
      <c r="BZ174" s="696"/>
      <c r="CA174" s="696"/>
      <c r="CB174" s="696"/>
      <c r="CC174" s="696"/>
      <c r="CD174" s="696"/>
      <c r="CE174" s="696"/>
      <c r="CF174" s="696"/>
      <c r="CG174" s="696"/>
      <c r="CH174" s="696"/>
      <c r="CI174" s="697"/>
      <c r="CJ174" s="1510" t="s">
        <v>838</v>
      </c>
      <c r="CK174" s="1511"/>
      <c r="CL174" s="1511"/>
      <c r="CM174" s="765"/>
      <c r="CN174" s="765"/>
      <c r="CO174" s="765"/>
      <c r="CP174" s="766"/>
      <c r="CQ174" s="1514" t="s">
        <v>829</v>
      </c>
      <c r="CR174" s="1514"/>
      <c r="CS174" s="1514"/>
      <c r="CT174" s="1514"/>
      <c r="CU174" s="1514"/>
      <c r="CV174" s="1515"/>
      <c r="CW174" s="1510" t="s">
        <v>839</v>
      </c>
      <c r="CX174" s="1511"/>
      <c r="CY174" s="1511"/>
      <c r="CZ174" s="696"/>
      <c r="DA174" s="696"/>
      <c r="DB174" s="696"/>
      <c r="DC174" s="696"/>
      <c r="DD174" s="696"/>
      <c r="DE174" s="696"/>
      <c r="DF174" s="696"/>
      <c r="DG174" s="696"/>
      <c r="DH174" s="696"/>
      <c r="DI174" s="696"/>
      <c r="DJ174" s="697"/>
    </row>
    <row r="175" spans="1:114" ht="8.25" customHeight="1">
      <c r="A175" s="8"/>
      <c r="B175" s="2218"/>
      <c r="C175" s="2219"/>
      <c r="D175" s="2220"/>
      <c r="E175" s="1491"/>
      <c r="F175" s="1480"/>
      <c r="G175" s="1480"/>
      <c r="H175" s="1480"/>
      <c r="I175" s="1480"/>
      <c r="J175" s="1480"/>
      <c r="K175" s="1480"/>
      <c r="L175" s="1480"/>
      <c r="M175" s="1480"/>
      <c r="N175" s="1480"/>
      <c r="O175" s="1481"/>
      <c r="P175" s="1512"/>
      <c r="Q175" s="1513"/>
      <c r="R175" s="1513"/>
      <c r="S175" s="176"/>
      <c r="T175" s="176"/>
      <c r="U175" s="176"/>
      <c r="V175" s="176"/>
      <c r="W175" s="176"/>
      <c r="X175" s="176"/>
      <c r="Y175" s="176"/>
      <c r="Z175" s="176"/>
      <c r="AA175" s="176"/>
      <c r="AB175" s="176"/>
      <c r="AC175" s="176"/>
      <c r="AD175" s="176"/>
      <c r="AE175" s="698"/>
      <c r="AF175" s="1518"/>
      <c r="AG175" s="1519"/>
      <c r="AH175" s="1519"/>
      <c r="AI175" s="1519"/>
      <c r="AJ175" s="1519"/>
      <c r="AK175" s="1519"/>
      <c r="AL175" s="1519"/>
      <c r="AM175" s="1519"/>
      <c r="AN175" s="1519"/>
      <c r="AO175" s="1519"/>
      <c r="AP175" s="1519"/>
      <c r="AQ175" s="1519"/>
      <c r="AR175" s="1520"/>
      <c r="AS175" s="1512"/>
      <c r="AT175" s="1513"/>
      <c r="AU175" s="1513"/>
      <c r="AV175" s="176"/>
      <c r="AW175" s="176"/>
      <c r="AX175" s="176"/>
      <c r="AY175" s="176"/>
      <c r="AZ175" s="176"/>
      <c r="BA175" s="176"/>
      <c r="BB175" s="176"/>
      <c r="BC175" s="176"/>
      <c r="BD175" s="176"/>
      <c r="BE175" s="176"/>
      <c r="BF175" s="176"/>
      <c r="BG175" s="176"/>
      <c r="BH175" s="698"/>
      <c r="BI175" s="1491"/>
      <c r="BJ175" s="1480"/>
      <c r="BK175" s="1480"/>
      <c r="BL175" s="1480"/>
      <c r="BM175" s="1480"/>
      <c r="BN175" s="1480"/>
      <c r="BO175" s="1480"/>
      <c r="BP175" s="1480"/>
      <c r="BQ175" s="1480"/>
      <c r="BR175" s="1480"/>
      <c r="BS175" s="1481"/>
      <c r="BT175" s="1512"/>
      <c r="BU175" s="1513"/>
      <c r="BV175" s="1513"/>
      <c r="BW175" s="176"/>
      <c r="BX175" s="176"/>
      <c r="BY175" s="176"/>
      <c r="BZ175" s="176"/>
      <c r="CA175" s="176"/>
      <c r="CB175" s="176"/>
      <c r="CC175" s="176"/>
      <c r="CD175" s="176"/>
      <c r="CE175" s="176"/>
      <c r="CF175" s="176"/>
      <c r="CG175" s="176"/>
      <c r="CH175" s="176"/>
      <c r="CI175" s="698"/>
      <c r="CJ175" s="1512"/>
      <c r="CK175" s="1513"/>
      <c r="CL175" s="1513"/>
      <c r="CM175" s="694"/>
      <c r="CN175" s="694"/>
      <c r="CO175" s="694"/>
      <c r="CP175" s="694"/>
      <c r="CQ175" s="1516"/>
      <c r="CR175" s="1516"/>
      <c r="CS175" s="1516"/>
      <c r="CT175" s="1516"/>
      <c r="CU175" s="1516"/>
      <c r="CV175" s="1517"/>
      <c r="CW175" s="1512"/>
      <c r="CX175" s="1513"/>
      <c r="CY175" s="1513"/>
      <c r="CZ175" s="176"/>
      <c r="DA175" s="176"/>
      <c r="DB175" s="176"/>
      <c r="DC175" s="176"/>
      <c r="DD175" s="176"/>
      <c r="DE175" s="176"/>
      <c r="DF175" s="176"/>
      <c r="DG175" s="176"/>
      <c r="DH175" s="176"/>
      <c r="DI175" s="176"/>
      <c r="DJ175" s="698"/>
    </row>
    <row r="176" spans="1:114" ht="8.25" customHeight="1">
      <c r="A176" s="8"/>
      <c r="B176" s="2218"/>
      <c r="C176" s="2219"/>
      <c r="D176" s="2220"/>
      <c r="E176" s="1491"/>
      <c r="F176" s="1480"/>
      <c r="G176" s="1480"/>
      <c r="H176" s="1480"/>
      <c r="I176" s="1480"/>
      <c r="J176" s="1480"/>
      <c r="K176" s="1480"/>
      <c r="L176" s="1480"/>
      <c r="M176" s="1480"/>
      <c r="N176" s="1480"/>
      <c r="O176" s="1481"/>
      <c r="P176" s="1502" t="str">
        <f>IF(算定基礎賃金集計表!U85=0,"",算定基礎賃金集計表!U85)</f>
        <v/>
      </c>
      <c r="Q176" s="1503"/>
      <c r="R176" s="1503"/>
      <c r="S176" s="1503"/>
      <c r="T176" s="1503"/>
      <c r="U176" s="1503"/>
      <c r="V176" s="1503"/>
      <c r="W176" s="1503"/>
      <c r="X176" s="1503"/>
      <c r="Y176" s="1503"/>
      <c r="Z176" s="1503"/>
      <c r="AA176" s="1503"/>
      <c r="AB176" s="1503"/>
      <c r="AC176" s="176"/>
      <c r="AD176" s="176"/>
      <c r="AE176" s="698"/>
      <c r="AF176" s="1518"/>
      <c r="AG176" s="1519"/>
      <c r="AH176" s="1519"/>
      <c r="AI176" s="1519"/>
      <c r="AJ176" s="1519"/>
      <c r="AK176" s="1519"/>
      <c r="AL176" s="1519"/>
      <c r="AM176" s="1519"/>
      <c r="AN176" s="1519"/>
      <c r="AO176" s="1519"/>
      <c r="AP176" s="1519"/>
      <c r="AQ176" s="1519"/>
      <c r="AR176" s="1520"/>
      <c r="AS176" s="1506" t="str">
        <f>IF(算定基礎賃金集計表!AM85=0,"",算定基礎賃金集計表!AM85)</f>
        <v/>
      </c>
      <c r="AT176" s="1507"/>
      <c r="AU176" s="1507"/>
      <c r="AV176" s="1507"/>
      <c r="AW176" s="1507"/>
      <c r="AX176" s="1507"/>
      <c r="AY176" s="1507"/>
      <c r="AZ176" s="1507"/>
      <c r="BA176" s="1507"/>
      <c r="BB176" s="1507"/>
      <c r="BC176" s="1507"/>
      <c r="BD176" s="1507"/>
      <c r="BE176" s="1507"/>
      <c r="BF176" s="1507"/>
      <c r="BG176" s="176"/>
      <c r="BH176" s="698"/>
      <c r="BI176" s="1491"/>
      <c r="BJ176" s="1480"/>
      <c r="BK176" s="1480"/>
      <c r="BL176" s="1480"/>
      <c r="BM176" s="1480"/>
      <c r="BN176" s="1480"/>
      <c r="BO176" s="1480"/>
      <c r="BP176" s="1480"/>
      <c r="BQ176" s="1480"/>
      <c r="BR176" s="1480"/>
      <c r="BS176" s="1481"/>
      <c r="BT176" s="1502" t="str">
        <f>IF(算定基礎賃金集計表!BT85=0,"",算定基礎賃金集計表!BT85)</f>
        <v/>
      </c>
      <c r="BU176" s="1503"/>
      <c r="BV176" s="1503"/>
      <c r="BW176" s="1503"/>
      <c r="BX176" s="1503"/>
      <c r="BY176" s="1503"/>
      <c r="BZ176" s="1503"/>
      <c r="CA176" s="1503"/>
      <c r="CB176" s="1503"/>
      <c r="CC176" s="1503"/>
      <c r="CD176" s="1503"/>
      <c r="CE176" s="1503"/>
      <c r="CF176" s="1503"/>
      <c r="CG176" s="176"/>
      <c r="CH176" s="176"/>
      <c r="CI176" s="698"/>
      <c r="CJ176" s="1518">
        <f>算定基礎賃金集計表!CF85</f>
        <v>0</v>
      </c>
      <c r="CK176" s="1519"/>
      <c r="CL176" s="1519"/>
      <c r="CM176" s="1519"/>
      <c r="CN176" s="1519"/>
      <c r="CO176" s="1519"/>
      <c r="CP176" s="1519"/>
      <c r="CQ176" s="1519"/>
      <c r="CR176" s="1519"/>
      <c r="CS176" s="1519"/>
      <c r="CT176" s="1519"/>
      <c r="CU176" s="1519"/>
      <c r="CV176" s="1520"/>
      <c r="CW176" s="1506" t="str">
        <f>IF(算定基礎賃金集計表!CL85=0,"",算定基礎賃金集計表!CL85)</f>
        <v/>
      </c>
      <c r="CX176" s="1507"/>
      <c r="CY176" s="1507"/>
      <c r="CZ176" s="1507"/>
      <c r="DA176" s="1507"/>
      <c r="DB176" s="1507"/>
      <c r="DC176" s="1507"/>
      <c r="DD176" s="1507"/>
      <c r="DE176" s="1507"/>
      <c r="DF176" s="1507"/>
      <c r="DG176" s="1507"/>
      <c r="DH176" s="1507"/>
      <c r="DI176" s="176"/>
      <c r="DJ176" s="698"/>
    </row>
    <row r="177" spans="1:114" ht="8.25" customHeight="1">
      <c r="A177" s="8"/>
      <c r="B177" s="2218"/>
      <c r="C177" s="2219"/>
      <c r="D177" s="2220"/>
      <c r="E177" s="1491"/>
      <c r="F177" s="1480"/>
      <c r="G177" s="1480"/>
      <c r="H177" s="1480"/>
      <c r="I177" s="1480"/>
      <c r="J177" s="1480"/>
      <c r="K177" s="1480"/>
      <c r="L177" s="1480"/>
      <c r="M177" s="1480"/>
      <c r="N177" s="1480"/>
      <c r="O177" s="1481"/>
      <c r="P177" s="1502"/>
      <c r="Q177" s="1503"/>
      <c r="R177" s="1503"/>
      <c r="S177" s="1503"/>
      <c r="T177" s="1503"/>
      <c r="U177" s="1503"/>
      <c r="V177" s="1503"/>
      <c r="W177" s="1503"/>
      <c r="X177" s="1503"/>
      <c r="Y177" s="1503"/>
      <c r="Z177" s="1503"/>
      <c r="AA177" s="1503"/>
      <c r="AB177" s="1503"/>
      <c r="AC177" s="1480" t="s">
        <v>22</v>
      </c>
      <c r="AD177" s="1480"/>
      <c r="AE177" s="1481"/>
      <c r="AF177" s="1518"/>
      <c r="AG177" s="1519"/>
      <c r="AH177" s="1519"/>
      <c r="AI177" s="1519"/>
      <c r="AJ177" s="1519"/>
      <c r="AK177" s="1519"/>
      <c r="AL177" s="1519"/>
      <c r="AM177" s="1519"/>
      <c r="AN177" s="1519"/>
      <c r="AO177" s="1519"/>
      <c r="AP177" s="1519"/>
      <c r="AQ177" s="1519"/>
      <c r="AR177" s="1520"/>
      <c r="AS177" s="1506"/>
      <c r="AT177" s="1507"/>
      <c r="AU177" s="1507"/>
      <c r="AV177" s="1507"/>
      <c r="AW177" s="1507"/>
      <c r="AX177" s="1507"/>
      <c r="AY177" s="1507"/>
      <c r="AZ177" s="1507"/>
      <c r="BA177" s="1507"/>
      <c r="BB177" s="1507"/>
      <c r="BC177" s="1507"/>
      <c r="BD177" s="1507"/>
      <c r="BE177" s="1507"/>
      <c r="BF177" s="1507"/>
      <c r="BG177" s="1480" t="s">
        <v>26</v>
      </c>
      <c r="BH177" s="1481"/>
      <c r="BI177" s="1491"/>
      <c r="BJ177" s="1480"/>
      <c r="BK177" s="1480"/>
      <c r="BL177" s="1480"/>
      <c r="BM177" s="1480"/>
      <c r="BN177" s="1480"/>
      <c r="BO177" s="1480"/>
      <c r="BP177" s="1480"/>
      <c r="BQ177" s="1480"/>
      <c r="BR177" s="1480"/>
      <c r="BS177" s="1481"/>
      <c r="BT177" s="1502"/>
      <c r="BU177" s="1503"/>
      <c r="BV177" s="1503"/>
      <c r="BW177" s="1503"/>
      <c r="BX177" s="1503"/>
      <c r="BY177" s="1503"/>
      <c r="BZ177" s="1503"/>
      <c r="CA177" s="1503"/>
      <c r="CB177" s="1503"/>
      <c r="CC177" s="1503"/>
      <c r="CD177" s="1503"/>
      <c r="CE177" s="1503"/>
      <c r="CF177" s="1503"/>
      <c r="CG177" s="1480" t="s">
        <v>22</v>
      </c>
      <c r="CH177" s="1480"/>
      <c r="CI177" s="1481"/>
      <c r="CJ177" s="1518"/>
      <c r="CK177" s="1519"/>
      <c r="CL177" s="1519"/>
      <c r="CM177" s="1519"/>
      <c r="CN177" s="1519"/>
      <c r="CO177" s="1519"/>
      <c r="CP177" s="1519"/>
      <c r="CQ177" s="1519"/>
      <c r="CR177" s="1519"/>
      <c r="CS177" s="1519"/>
      <c r="CT177" s="1519"/>
      <c r="CU177" s="1519"/>
      <c r="CV177" s="1520"/>
      <c r="CW177" s="1506"/>
      <c r="CX177" s="1507"/>
      <c r="CY177" s="1507"/>
      <c r="CZ177" s="1507"/>
      <c r="DA177" s="1507"/>
      <c r="DB177" s="1507"/>
      <c r="DC177" s="1507"/>
      <c r="DD177" s="1507"/>
      <c r="DE177" s="1507"/>
      <c r="DF177" s="1507"/>
      <c r="DG177" s="1507"/>
      <c r="DH177" s="1507"/>
      <c r="DI177" s="1480" t="s">
        <v>26</v>
      </c>
      <c r="DJ177" s="1481"/>
    </row>
    <row r="178" spans="1:114" ht="8.25" customHeight="1">
      <c r="A178" s="8"/>
      <c r="B178" s="2218"/>
      <c r="C178" s="2219"/>
      <c r="D178" s="2220"/>
      <c r="E178" s="1492"/>
      <c r="F178" s="1482"/>
      <c r="G178" s="1482"/>
      <c r="H178" s="1482"/>
      <c r="I178" s="1482"/>
      <c r="J178" s="1482"/>
      <c r="K178" s="1482"/>
      <c r="L178" s="1482"/>
      <c r="M178" s="1482"/>
      <c r="N178" s="1482"/>
      <c r="O178" s="1483"/>
      <c r="P178" s="1504"/>
      <c r="Q178" s="1505"/>
      <c r="R178" s="1505"/>
      <c r="S178" s="1505"/>
      <c r="T178" s="1505"/>
      <c r="U178" s="1505"/>
      <c r="V178" s="1505"/>
      <c r="W178" s="1505"/>
      <c r="X178" s="1505"/>
      <c r="Y178" s="1505"/>
      <c r="Z178" s="1505"/>
      <c r="AA178" s="1505"/>
      <c r="AB178" s="1505"/>
      <c r="AC178" s="1482"/>
      <c r="AD178" s="1482"/>
      <c r="AE178" s="1483"/>
      <c r="AF178" s="1521"/>
      <c r="AG178" s="1522"/>
      <c r="AH178" s="1522"/>
      <c r="AI178" s="1522"/>
      <c r="AJ178" s="1522"/>
      <c r="AK178" s="1522"/>
      <c r="AL178" s="1522"/>
      <c r="AM178" s="1522"/>
      <c r="AN178" s="1522"/>
      <c r="AO178" s="1522"/>
      <c r="AP178" s="1522"/>
      <c r="AQ178" s="1522"/>
      <c r="AR178" s="1523"/>
      <c r="AS178" s="1508"/>
      <c r="AT178" s="1509"/>
      <c r="AU178" s="1509"/>
      <c r="AV178" s="1509"/>
      <c r="AW178" s="1509"/>
      <c r="AX178" s="1509"/>
      <c r="AY178" s="1509"/>
      <c r="AZ178" s="1509"/>
      <c r="BA178" s="1509"/>
      <c r="BB178" s="1509"/>
      <c r="BC178" s="1509"/>
      <c r="BD178" s="1509"/>
      <c r="BE178" s="1509"/>
      <c r="BF178" s="1509"/>
      <c r="BG178" s="1482"/>
      <c r="BH178" s="1483"/>
      <c r="BI178" s="1492"/>
      <c r="BJ178" s="1482"/>
      <c r="BK178" s="1482"/>
      <c r="BL178" s="1482"/>
      <c r="BM178" s="1482"/>
      <c r="BN178" s="1482"/>
      <c r="BO178" s="1482"/>
      <c r="BP178" s="1482"/>
      <c r="BQ178" s="1482"/>
      <c r="BR178" s="1482"/>
      <c r="BS178" s="1483"/>
      <c r="BT178" s="1504"/>
      <c r="BU178" s="1505"/>
      <c r="BV178" s="1505"/>
      <c r="BW178" s="1505"/>
      <c r="BX178" s="1505"/>
      <c r="BY178" s="1505"/>
      <c r="BZ178" s="1505"/>
      <c r="CA178" s="1505"/>
      <c r="CB178" s="1505"/>
      <c r="CC178" s="1505"/>
      <c r="CD178" s="1505"/>
      <c r="CE178" s="1505"/>
      <c r="CF178" s="1505"/>
      <c r="CG178" s="1482"/>
      <c r="CH178" s="1482"/>
      <c r="CI178" s="1483"/>
      <c r="CJ178" s="1521"/>
      <c r="CK178" s="1522"/>
      <c r="CL178" s="1522"/>
      <c r="CM178" s="1522"/>
      <c r="CN178" s="1522"/>
      <c r="CO178" s="1522"/>
      <c r="CP178" s="1522"/>
      <c r="CQ178" s="1522"/>
      <c r="CR178" s="1522"/>
      <c r="CS178" s="1522"/>
      <c r="CT178" s="1522"/>
      <c r="CU178" s="1522"/>
      <c r="CV178" s="1523"/>
      <c r="CW178" s="1508"/>
      <c r="CX178" s="1509"/>
      <c r="CY178" s="1509"/>
      <c r="CZ178" s="1509"/>
      <c r="DA178" s="1509"/>
      <c r="DB178" s="1509"/>
      <c r="DC178" s="1509"/>
      <c r="DD178" s="1509"/>
      <c r="DE178" s="1509"/>
      <c r="DF178" s="1509"/>
      <c r="DG178" s="1509"/>
      <c r="DH178" s="1509"/>
      <c r="DI178" s="1482"/>
      <c r="DJ178" s="1483"/>
    </row>
    <row r="179" spans="1:114" ht="8.25" customHeight="1">
      <c r="A179" s="8"/>
      <c r="B179" s="2218"/>
      <c r="C179" s="2219"/>
      <c r="D179" s="2220"/>
      <c r="E179" s="1488" t="s">
        <v>840</v>
      </c>
      <c r="F179" s="1489"/>
      <c r="G179" s="1489"/>
      <c r="H179" s="1489"/>
      <c r="I179" s="1489"/>
      <c r="J179" s="1489"/>
      <c r="K179" s="1489"/>
      <c r="L179" s="1489"/>
      <c r="M179" s="1489"/>
      <c r="N179" s="1489"/>
      <c r="O179" s="1490"/>
      <c r="P179" s="1484" t="s">
        <v>841</v>
      </c>
      <c r="Q179" s="1485"/>
      <c r="R179" s="1485"/>
      <c r="S179" s="1485"/>
      <c r="T179" s="1485"/>
      <c r="U179" s="1485"/>
      <c r="V179" s="1485"/>
      <c r="W179" s="696"/>
      <c r="X179" s="696"/>
      <c r="Y179" s="696"/>
      <c r="Z179" s="696"/>
      <c r="AA179" s="696"/>
      <c r="AB179" s="696"/>
      <c r="AC179" s="696"/>
      <c r="AD179" s="696"/>
      <c r="AE179" s="697"/>
      <c r="AF179" s="2224"/>
      <c r="AG179" s="2225"/>
      <c r="AH179" s="2225"/>
      <c r="AI179" s="2225"/>
      <c r="AJ179" s="2225"/>
      <c r="AK179" s="2225"/>
      <c r="AL179" s="2225"/>
      <c r="AM179" s="2225"/>
      <c r="AN179" s="2225"/>
      <c r="AO179" s="2225"/>
      <c r="AP179" s="2225"/>
      <c r="AQ179" s="2225"/>
      <c r="AR179" s="2226"/>
      <c r="AS179" s="1484" t="s">
        <v>842</v>
      </c>
      <c r="AT179" s="1485"/>
      <c r="AU179" s="1485"/>
      <c r="AV179" s="1485"/>
      <c r="AW179" s="1485"/>
      <c r="AX179" s="1485"/>
      <c r="AY179" s="1485"/>
      <c r="AZ179" s="696"/>
      <c r="BA179" s="696"/>
      <c r="BB179" s="696"/>
      <c r="BC179" s="696"/>
      <c r="BD179" s="696"/>
      <c r="BE179" s="696"/>
      <c r="BF179" s="696"/>
      <c r="BG179" s="696"/>
      <c r="BH179" s="697"/>
      <c r="BI179" s="1488" t="s">
        <v>840</v>
      </c>
      <c r="BJ179" s="1489"/>
      <c r="BK179" s="1489"/>
      <c r="BL179" s="1489"/>
      <c r="BM179" s="1489"/>
      <c r="BN179" s="1489"/>
      <c r="BO179" s="1489"/>
      <c r="BP179" s="1489"/>
      <c r="BQ179" s="1489"/>
      <c r="BR179" s="1489"/>
      <c r="BS179" s="1490"/>
      <c r="BT179" s="1484" t="s">
        <v>843</v>
      </c>
      <c r="BU179" s="1485"/>
      <c r="BV179" s="1485"/>
      <c r="BW179" s="1485"/>
      <c r="BX179" s="1485"/>
      <c r="BY179" s="1485"/>
      <c r="BZ179" s="1485"/>
      <c r="CA179" s="696"/>
      <c r="CB179" s="696"/>
      <c r="CC179" s="696"/>
      <c r="CD179" s="696"/>
      <c r="CE179" s="696"/>
      <c r="CF179" s="696"/>
      <c r="CG179" s="696"/>
      <c r="CH179" s="696"/>
      <c r="CI179" s="697"/>
      <c r="CJ179" s="1493"/>
      <c r="CK179" s="1494"/>
      <c r="CL179" s="1494"/>
      <c r="CM179" s="1494"/>
      <c r="CN179" s="1494"/>
      <c r="CO179" s="1494"/>
      <c r="CP179" s="1494"/>
      <c r="CQ179" s="1494"/>
      <c r="CR179" s="1494"/>
      <c r="CS179" s="1494"/>
      <c r="CT179" s="1494"/>
      <c r="CU179" s="1494"/>
      <c r="CV179" s="1495"/>
      <c r="CW179" s="1484" t="s">
        <v>844</v>
      </c>
      <c r="CX179" s="1485"/>
      <c r="CY179" s="1485"/>
      <c r="CZ179" s="1485"/>
      <c r="DA179" s="1485"/>
      <c r="DB179" s="1485"/>
      <c r="DC179" s="1485"/>
      <c r="DD179" s="696"/>
      <c r="DE179" s="696"/>
      <c r="DF179" s="696"/>
      <c r="DG179" s="696"/>
      <c r="DH179" s="696"/>
      <c r="DI179" s="696"/>
      <c r="DJ179" s="697"/>
    </row>
    <row r="180" spans="1:114" ht="8.25" customHeight="1">
      <c r="A180" s="8"/>
      <c r="B180" s="2218"/>
      <c r="C180" s="2219"/>
      <c r="D180" s="2220"/>
      <c r="E180" s="1491"/>
      <c r="F180" s="1480"/>
      <c r="G180" s="1480"/>
      <c r="H180" s="1480"/>
      <c r="I180" s="1480"/>
      <c r="J180" s="1480"/>
      <c r="K180" s="1480"/>
      <c r="L180" s="1480"/>
      <c r="M180" s="1480"/>
      <c r="N180" s="1480"/>
      <c r="O180" s="1481"/>
      <c r="P180" s="1486"/>
      <c r="Q180" s="1487"/>
      <c r="R180" s="1487"/>
      <c r="S180" s="1487"/>
      <c r="T180" s="1487"/>
      <c r="U180" s="1487"/>
      <c r="V180" s="1487"/>
      <c r="W180" s="176"/>
      <c r="X180" s="176"/>
      <c r="Y180" s="176"/>
      <c r="Z180" s="176"/>
      <c r="AA180" s="176"/>
      <c r="AB180" s="176"/>
      <c r="AC180" s="176"/>
      <c r="AD180" s="176"/>
      <c r="AE180" s="698"/>
      <c r="AF180" s="2227"/>
      <c r="AG180" s="2228"/>
      <c r="AH180" s="2228"/>
      <c r="AI180" s="2228"/>
      <c r="AJ180" s="2228"/>
      <c r="AK180" s="2228"/>
      <c r="AL180" s="2228"/>
      <c r="AM180" s="2228"/>
      <c r="AN180" s="2228"/>
      <c r="AO180" s="2228"/>
      <c r="AP180" s="2228"/>
      <c r="AQ180" s="2228"/>
      <c r="AR180" s="2229"/>
      <c r="AS180" s="1486"/>
      <c r="AT180" s="1487"/>
      <c r="AU180" s="1487"/>
      <c r="AV180" s="1487"/>
      <c r="AW180" s="1487"/>
      <c r="AX180" s="1487"/>
      <c r="AY180" s="1487"/>
      <c r="AZ180" s="176"/>
      <c r="BA180" s="176"/>
      <c r="BB180" s="176"/>
      <c r="BC180" s="176"/>
      <c r="BD180" s="176"/>
      <c r="BE180" s="176"/>
      <c r="BF180" s="176"/>
      <c r="BG180" s="176"/>
      <c r="BH180" s="698"/>
      <c r="BI180" s="1491"/>
      <c r="BJ180" s="1480"/>
      <c r="BK180" s="1480"/>
      <c r="BL180" s="1480"/>
      <c r="BM180" s="1480"/>
      <c r="BN180" s="1480"/>
      <c r="BO180" s="1480"/>
      <c r="BP180" s="1480"/>
      <c r="BQ180" s="1480"/>
      <c r="BR180" s="1480"/>
      <c r="BS180" s="1481"/>
      <c r="BT180" s="1486"/>
      <c r="BU180" s="1487"/>
      <c r="BV180" s="1487"/>
      <c r="BW180" s="1487"/>
      <c r="BX180" s="1487"/>
      <c r="BY180" s="1487"/>
      <c r="BZ180" s="1487"/>
      <c r="CA180" s="176"/>
      <c r="CB180" s="176"/>
      <c r="CC180" s="176"/>
      <c r="CD180" s="176"/>
      <c r="CE180" s="176"/>
      <c r="CF180" s="176"/>
      <c r="CG180" s="176"/>
      <c r="CH180" s="176"/>
      <c r="CI180" s="698"/>
      <c r="CJ180" s="1496"/>
      <c r="CK180" s="1497"/>
      <c r="CL180" s="1497"/>
      <c r="CM180" s="1497"/>
      <c r="CN180" s="1497"/>
      <c r="CO180" s="1497"/>
      <c r="CP180" s="1497"/>
      <c r="CQ180" s="1497"/>
      <c r="CR180" s="1497"/>
      <c r="CS180" s="1497"/>
      <c r="CT180" s="1497"/>
      <c r="CU180" s="1497"/>
      <c r="CV180" s="1498"/>
      <c r="CW180" s="1486"/>
      <c r="CX180" s="1487"/>
      <c r="CY180" s="1487"/>
      <c r="CZ180" s="1487"/>
      <c r="DA180" s="1487"/>
      <c r="DB180" s="1487"/>
      <c r="DC180" s="1487"/>
      <c r="DD180" s="176"/>
      <c r="DE180" s="176"/>
      <c r="DF180" s="176"/>
      <c r="DG180" s="176"/>
      <c r="DH180" s="176"/>
      <c r="DI180" s="176"/>
      <c r="DJ180" s="698"/>
    </row>
    <row r="181" spans="1:114" ht="8.25" customHeight="1">
      <c r="A181" s="8"/>
      <c r="B181" s="2218"/>
      <c r="C181" s="2219"/>
      <c r="D181" s="2220"/>
      <c r="E181" s="1491"/>
      <c r="F181" s="1480"/>
      <c r="G181" s="1480"/>
      <c r="H181" s="1480"/>
      <c r="I181" s="1480"/>
      <c r="J181" s="1480"/>
      <c r="K181" s="1480"/>
      <c r="L181" s="1480"/>
      <c r="M181" s="1480"/>
      <c r="N181" s="1480"/>
      <c r="O181" s="1481"/>
      <c r="P181" s="1502" t="str">
        <f>IF(算定基礎賃金集計表!U89=0,"",算定基礎賃金集計表!U89)</f>
        <v/>
      </c>
      <c r="Q181" s="1503"/>
      <c r="R181" s="1503"/>
      <c r="S181" s="1503"/>
      <c r="T181" s="1503"/>
      <c r="U181" s="1503"/>
      <c r="V181" s="1503"/>
      <c r="W181" s="1503"/>
      <c r="X181" s="1503"/>
      <c r="Y181" s="1503"/>
      <c r="Z181" s="1503"/>
      <c r="AA181" s="1503"/>
      <c r="AB181" s="1503"/>
      <c r="AC181" s="176"/>
      <c r="AD181" s="176"/>
      <c r="AE181" s="698"/>
      <c r="AF181" s="2227"/>
      <c r="AG181" s="2228"/>
      <c r="AH181" s="2228"/>
      <c r="AI181" s="2228"/>
      <c r="AJ181" s="2228"/>
      <c r="AK181" s="2228"/>
      <c r="AL181" s="2228"/>
      <c r="AM181" s="2228"/>
      <c r="AN181" s="2228"/>
      <c r="AO181" s="2228"/>
      <c r="AP181" s="2228"/>
      <c r="AQ181" s="2228"/>
      <c r="AR181" s="2229"/>
      <c r="AS181" s="1506" t="str">
        <f>IF(算定基礎賃金集計表!AM89=0,"",算定基礎賃金集計表!AM89)</f>
        <v/>
      </c>
      <c r="AT181" s="1507"/>
      <c r="AU181" s="1507"/>
      <c r="AV181" s="1507"/>
      <c r="AW181" s="1507"/>
      <c r="AX181" s="1507"/>
      <c r="AY181" s="1507"/>
      <c r="AZ181" s="1507"/>
      <c r="BA181" s="1507"/>
      <c r="BB181" s="1507"/>
      <c r="BC181" s="1507"/>
      <c r="BD181" s="1507"/>
      <c r="BE181" s="1507"/>
      <c r="BF181" s="1507"/>
      <c r="BG181" s="176"/>
      <c r="BH181" s="698"/>
      <c r="BI181" s="1491"/>
      <c r="BJ181" s="1480"/>
      <c r="BK181" s="1480"/>
      <c r="BL181" s="1480"/>
      <c r="BM181" s="1480"/>
      <c r="BN181" s="1480"/>
      <c r="BO181" s="1480"/>
      <c r="BP181" s="1480"/>
      <c r="BQ181" s="1480"/>
      <c r="BR181" s="1480"/>
      <c r="BS181" s="1481"/>
      <c r="BT181" s="1502" t="str">
        <f>IF(算定基礎賃金集計表!BT89=0,"",算定基礎賃金集計表!BT89)</f>
        <v/>
      </c>
      <c r="BU181" s="1503"/>
      <c r="BV181" s="1503"/>
      <c r="BW181" s="1503"/>
      <c r="BX181" s="1503"/>
      <c r="BY181" s="1503"/>
      <c r="BZ181" s="1503"/>
      <c r="CA181" s="1503"/>
      <c r="CB181" s="1503"/>
      <c r="CC181" s="1503"/>
      <c r="CD181" s="1503"/>
      <c r="CE181" s="1503"/>
      <c r="CF181" s="1503"/>
      <c r="CG181" s="176"/>
      <c r="CH181" s="176"/>
      <c r="CI181" s="698"/>
      <c r="CJ181" s="1496"/>
      <c r="CK181" s="1497"/>
      <c r="CL181" s="1497"/>
      <c r="CM181" s="1497"/>
      <c r="CN181" s="1497"/>
      <c r="CO181" s="1497"/>
      <c r="CP181" s="1497"/>
      <c r="CQ181" s="1497"/>
      <c r="CR181" s="1497"/>
      <c r="CS181" s="1497"/>
      <c r="CT181" s="1497"/>
      <c r="CU181" s="1497"/>
      <c r="CV181" s="1498"/>
      <c r="CW181" s="1506" t="str">
        <f>IF(算定基礎賃金集計表!CL89=0,"",算定基礎賃金集計表!CL89)</f>
        <v/>
      </c>
      <c r="CX181" s="1507"/>
      <c r="CY181" s="1507"/>
      <c r="CZ181" s="1507"/>
      <c r="DA181" s="1507"/>
      <c r="DB181" s="1507"/>
      <c r="DC181" s="1507"/>
      <c r="DD181" s="1507"/>
      <c r="DE181" s="1507"/>
      <c r="DF181" s="1507"/>
      <c r="DG181" s="1507"/>
      <c r="DH181" s="1507"/>
      <c r="DI181" s="176"/>
      <c r="DJ181" s="698"/>
    </row>
    <row r="182" spans="1:114" ht="8.25" customHeight="1">
      <c r="A182" s="8"/>
      <c r="B182" s="2218"/>
      <c r="C182" s="2219"/>
      <c r="D182" s="2220"/>
      <c r="E182" s="1491"/>
      <c r="F182" s="1480"/>
      <c r="G182" s="1480"/>
      <c r="H182" s="1480"/>
      <c r="I182" s="1480"/>
      <c r="J182" s="1480"/>
      <c r="K182" s="1480"/>
      <c r="L182" s="1480"/>
      <c r="M182" s="1480"/>
      <c r="N182" s="1480"/>
      <c r="O182" s="1481"/>
      <c r="P182" s="1502"/>
      <c r="Q182" s="1503"/>
      <c r="R182" s="1503"/>
      <c r="S182" s="1503"/>
      <c r="T182" s="1503"/>
      <c r="U182" s="1503"/>
      <c r="V182" s="1503"/>
      <c r="W182" s="1503"/>
      <c r="X182" s="1503"/>
      <c r="Y182" s="1503"/>
      <c r="Z182" s="1503"/>
      <c r="AA182" s="1503"/>
      <c r="AB182" s="1503"/>
      <c r="AC182" s="1480" t="s">
        <v>22</v>
      </c>
      <c r="AD182" s="1480"/>
      <c r="AE182" s="1481"/>
      <c r="AF182" s="2227"/>
      <c r="AG182" s="2228"/>
      <c r="AH182" s="2228"/>
      <c r="AI182" s="2228"/>
      <c r="AJ182" s="2228"/>
      <c r="AK182" s="2228"/>
      <c r="AL182" s="2228"/>
      <c r="AM182" s="2228"/>
      <c r="AN182" s="2228"/>
      <c r="AO182" s="2228"/>
      <c r="AP182" s="2228"/>
      <c r="AQ182" s="2228"/>
      <c r="AR182" s="2229"/>
      <c r="AS182" s="1506"/>
      <c r="AT182" s="1507"/>
      <c r="AU182" s="1507"/>
      <c r="AV182" s="1507"/>
      <c r="AW182" s="1507"/>
      <c r="AX182" s="1507"/>
      <c r="AY182" s="1507"/>
      <c r="AZ182" s="1507"/>
      <c r="BA182" s="1507"/>
      <c r="BB182" s="1507"/>
      <c r="BC182" s="1507"/>
      <c r="BD182" s="1507"/>
      <c r="BE182" s="1507"/>
      <c r="BF182" s="1507"/>
      <c r="BG182" s="1480" t="s">
        <v>26</v>
      </c>
      <c r="BH182" s="1481"/>
      <c r="BI182" s="1491"/>
      <c r="BJ182" s="1480"/>
      <c r="BK182" s="1480"/>
      <c r="BL182" s="1480"/>
      <c r="BM182" s="1480"/>
      <c r="BN182" s="1480"/>
      <c r="BO182" s="1480"/>
      <c r="BP182" s="1480"/>
      <c r="BQ182" s="1480"/>
      <c r="BR182" s="1480"/>
      <c r="BS182" s="1481"/>
      <c r="BT182" s="1502"/>
      <c r="BU182" s="1503"/>
      <c r="BV182" s="1503"/>
      <c r="BW182" s="1503"/>
      <c r="BX182" s="1503"/>
      <c r="BY182" s="1503"/>
      <c r="BZ182" s="1503"/>
      <c r="CA182" s="1503"/>
      <c r="CB182" s="1503"/>
      <c r="CC182" s="1503"/>
      <c r="CD182" s="1503"/>
      <c r="CE182" s="1503"/>
      <c r="CF182" s="1503"/>
      <c r="CG182" s="1480" t="s">
        <v>22</v>
      </c>
      <c r="CH182" s="1480"/>
      <c r="CI182" s="1481"/>
      <c r="CJ182" s="1496"/>
      <c r="CK182" s="1497"/>
      <c r="CL182" s="1497"/>
      <c r="CM182" s="1497"/>
      <c r="CN182" s="1497"/>
      <c r="CO182" s="1497"/>
      <c r="CP182" s="1497"/>
      <c r="CQ182" s="1497"/>
      <c r="CR182" s="1497"/>
      <c r="CS182" s="1497"/>
      <c r="CT182" s="1497"/>
      <c r="CU182" s="1497"/>
      <c r="CV182" s="1498"/>
      <c r="CW182" s="1506"/>
      <c r="CX182" s="1507"/>
      <c r="CY182" s="1507"/>
      <c r="CZ182" s="1507"/>
      <c r="DA182" s="1507"/>
      <c r="DB182" s="1507"/>
      <c r="DC182" s="1507"/>
      <c r="DD182" s="1507"/>
      <c r="DE182" s="1507"/>
      <c r="DF182" s="1507"/>
      <c r="DG182" s="1507"/>
      <c r="DH182" s="1507"/>
      <c r="DI182" s="1480" t="s">
        <v>26</v>
      </c>
      <c r="DJ182" s="1481"/>
    </row>
    <row r="183" spans="1:114" ht="8.25" customHeight="1">
      <c r="A183" s="8"/>
      <c r="B183" s="2221"/>
      <c r="C183" s="2222"/>
      <c r="D183" s="2223"/>
      <c r="E183" s="1492"/>
      <c r="F183" s="1482"/>
      <c r="G183" s="1482"/>
      <c r="H183" s="1482"/>
      <c r="I183" s="1482"/>
      <c r="J183" s="1482"/>
      <c r="K183" s="1482"/>
      <c r="L183" s="1482"/>
      <c r="M183" s="1482"/>
      <c r="N183" s="1482"/>
      <c r="O183" s="1483"/>
      <c r="P183" s="1504"/>
      <c r="Q183" s="1505"/>
      <c r="R183" s="1505"/>
      <c r="S183" s="1505"/>
      <c r="T183" s="1505"/>
      <c r="U183" s="1505"/>
      <c r="V183" s="1505"/>
      <c r="W183" s="1505"/>
      <c r="X183" s="1505"/>
      <c r="Y183" s="1505"/>
      <c r="Z183" s="1505"/>
      <c r="AA183" s="1505"/>
      <c r="AB183" s="1505"/>
      <c r="AC183" s="1482"/>
      <c r="AD183" s="1482"/>
      <c r="AE183" s="1483"/>
      <c r="AF183" s="2230"/>
      <c r="AG183" s="2231"/>
      <c r="AH183" s="2231"/>
      <c r="AI183" s="2231"/>
      <c r="AJ183" s="2231"/>
      <c r="AK183" s="2231"/>
      <c r="AL183" s="2231"/>
      <c r="AM183" s="2231"/>
      <c r="AN183" s="2231"/>
      <c r="AO183" s="2231"/>
      <c r="AP183" s="2231"/>
      <c r="AQ183" s="2231"/>
      <c r="AR183" s="2232"/>
      <c r="AS183" s="1508"/>
      <c r="AT183" s="1509"/>
      <c r="AU183" s="1509"/>
      <c r="AV183" s="1509"/>
      <c r="AW183" s="1509"/>
      <c r="AX183" s="1509"/>
      <c r="AY183" s="1509"/>
      <c r="AZ183" s="1509"/>
      <c r="BA183" s="1509"/>
      <c r="BB183" s="1509"/>
      <c r="BC183" s="1509"/>
      <c r="BD183" s="1509"/>
      <c r="BE183" s="1509"/>
      <c r="BF183" s="1509"/>
      <c r="BG183" s="1482"/>
      <c r="BH183" s="1483"/>
      <c r="BI183" s="1492"/>
      <c r="BJ183" s="1482"/>
      <c r="BK183" s="1482"/>
      <c r="BL183" s="1482"/>
      <c r="BM183" s="1482"/>
      <c r="BN183" s="1482"/>
      <c r="BO183" s="1482"/>
      <c r="BP183" s="1482"/>
      <c r="BQ183" s="1482"/>
      <c r="BR183" s="1482"/>
      <c r="BS183" s="1483"/>
      <c r="BT183" s="1504"/>
      <c r="BU183" s="1505"/>
      <c r="BV183" s="1505"/>
      <c r="BW183" s="1505"/>
      <c r="BX183" s="1505"/>
      <c r="BY183" s="1505"/>
      <c r="BZ183" s="1505"/>
      <c r="CA183" s="1505"/>
      <c r="CB183" s="1505"/>
      <c r="CC183" s="1505"/>
      <c r="CD183" s="1505"/>
      <c r="CE183" s="1505"/>
      <c r="CF183" s="1505"/>
      <c r="CG183" s="1482"/>
      <c r="CH183" s="1482"/>
      <c r="CI183" s="1483"/>
      <c r="CJ183" s="1499"/>
      <c r="CK183" s="1500"/>
      <c r="CL183" s="1500"/>
      <c r="CM183" s="1500"/>
      <c r="CN183" s="1500"/>
      <c r="CO183" s="1500"/>
      <c r="CP183" s="1500"/>
      <c r="CQ183" s="1500"/>
      <c r="CR183" s="1500"/>
      <c r="CS183" s="1500"/>
      <c r="CT183" s="1500"/>
      <c r="CU183" s="1500"/>
      <c r="CV183" s="1501"/>
      <c r="CW183" s="1508"/>
      <c r="CX183" s="1509"/>
      <c r="CY183" s="1509"/>
      <c r="CZ183" s="1509"/>
      <c r="DA183" s="1509"/>
      <c r="DB183" s="1509"/>
      <c r="DC183" s="1509"/>
      <c r="DD183" s="1509"/>
      <c r="DE183" s="1509"/>
      <c r="DF183" s="1509"/>
      <c r="DG183" s="1509"/>
      <c r="DH183" s="1509"/>
      <c r="DI183" s="1482"/>
      <c r="DJ183" s="1483"/>
    </row>
    <row r="184" spans="1:114" ht="8.25" customHeight="1">
      <c r="A184" s="8"/>
      <c r="B184" s="8"/>
      <c r="C184" s="8"/>
      <c r="D184" s="176"/>
      <c r="E184" s="176"/>
      <c r="F184" s="176"/>
      <c r="G184" s="694"/>
      <c r="H184" s="694"/>
      <c r="I184" s="694"/>
      <c r="J184" s="694"/>
      <c r="K184" s="694"/>
      <c r="L184" s="694"/>
      <c r="M184" s="694"/>
      <c r="N184" s="694"/>
      <c r="O184" s="694"/>
      <c r="P184" s="694"/>
      <c r="Q184" s="694"/>
      <c r="R184" s="694"/>
      <c r="S184" s="176"/>
      <c r="T184" s="695"/>
      <c r="U184" s="695"/>
      <c r="V184" s="695"/>
      <c r="W184" s="695"/>
      <c r="X184" s="695"/>
      <c r="Y184" s="695"/>
      <c r="Z184" s="695"/>
      <c r="AA184" s="695"/>
      <c r="AB184" s="695"/>
      <c r="AC184" s="695"/>
      <c r="AD184" s="695"/>
      <c r="AE184" s="695"/>
      <c r="AF184" s="695"/>
      <c r="AG184" s="695"/>
      <c r="AH184" s="695"/>
      <c r="AI184" s="695"/>
      <c r="AJ184" s="695"/>
      <c r="AK184" s="695"/>
      <c r="AL184" s="695"/>
      <c r="AM184" s="695"/>
      <c r="AN184" s="695"/>
      <c r="AO184" s="695"/>
      <c r="AP184" s="695"/>
      <c r="AQ184" s="695"/>
      <c r="AR184" s="695"/>
      <c r="AS184" s="695"/>
      <c r="AT184" s="695"/>
      <c r="AU184" s="695"/>
      <c r="AV184" s="695"/>
      <c r="AW184" s="695"/>
      <c r="AX184" s="695"/>
      <c r="AY184" s="695"/>
      <c r="AZ184" s="695"/>
      <c r="BA184" s="695"/>
      <c r="BB184" s="695"/>
      <c r="BC184" s="176"/>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1:114" ht="15" customHeight="1">
      <c r="A185" s="8"/>
      <c r="B185" s="767"/>
      <c r="C185" s="767"/>
      <c r="D185" s="767"/>
      <c r="E185" s="767"/>
      <c r="F185" s="767"/>
      <c r="G185" s="767"/>
      <c r="H185" s="767"/>
      <c r="I185" s="767"/>
      <c r="J185" s="767"/>
      <c r="K185" s="767"/>
      <c r="L185" s="767"/>
      <c r="M185" s="767"/>
      <c r="N185" s="767"/>
      <c r="O185" s="767"/>
      <c r="P185" s="767"/>
      <c r="Q185" s="767"/>
      <c r="R185" s="767"/>
      <c r="S185" s="767"/>
      <c r="T185" s="767"/>
      <c r="U185" s="767"/>
      <c r="V185" s="767"/>
      <c r="W185" s="767"/>
      <c r="X185" s="767"/>
      <c r="Y185" s="767"/>
      <c r="Z185" s="767"/>
      <c r="AA185" s="767"/>
      <c r="AB185" s="767"/>
      <c r="AC185" s="767"/>
      <c r="AD185" s="767"/>
      <c r="AE185" s="767"/>
      <c r="AF185" s="767"/>
      <c r="AG185" s="767"/>
      <c r="AH185" s="767"/>
      <c r="AI185" s="767"/>
      <c r="AJ185" s="767"/>
      <c r="AK185" s="767"/>
      <c r="AL185" s="767"/>
      <c r="AM185" s="767"/>
      <c r="AN185" s="767"/>
      <c r="AO185" s="767"/>
      <c r="AP185" s="767"/>
      <c r="AQ185" s="767"/>
      <c r="AR185" s="767"/>
      <c r="AS185" s="767"/>
      <c r="AT185" s="767"/>
      <c r="AU185" s="767"/>
      <c r="AV185" s="767"/>
      <c r="AW185" s="767"/>
      <c r="AX185" s="767"/>
      <c r="AY185" s="767"/>
      <c r="AZ185" s="767"/>
      <c r="BA185" s="767"/>
      <c r="BB185" s="767"/>
      <c r="BC185" s="767"/>
      <c r="BD185" s="767"/>
      <c r="BE185" s="767"/>
      <c r="BF185" s="767"/>
      <c r="BG185" s="767"/>
      <c r="BH185" s="767"/>
      <c r="BI185" s="767"/>
      <c r="BJ185" s="767"/>
      <c r="BK185" s="767"/>
      <c r="BL185" s="767"/>
      <c r="BM185" s="767"/>
      <c r="BN185" s="767"/>
      <c r="BO185" s="767"/>
      <c r="BP185" s="767"/>
      <c r="BQ185" s="767"/>
      <c r="BR185" s="767"/>
      <c r="BS185" s="767"/>
      <c r="BT185" s="767"/>
      <c r="BU185" s="767"/>
      <c r="BV185" s="767"/>
      <c r="BW185" s="767"/>
      <c r="BX185" s="767"/>
      <c r="BY185" s="767"/>
      <c r="BZ185" s="767"/>
      <c r="CA185" s="767"/>
      <c r="CB185" s="767"/>
      <c r="CC185" s="767"/>
      <c r="CD185" s="767"/>
      <c r="CE185" s="767"/>
      <c r="CF185" s="767"/>
      <c r="CG185" s="767"/>
      <c r="CH185" s="767"/>
      <c r="CI185" s="767"/>
      <c r="CJ185" s="767"/>
      <c r="CK185" s="767"/>
      <c r="CL185" s="767"/>
      <c r="CM185" s="767"/>
      <c r="CN185" s="767"/>
      <c r="CO185" s="767"/>
      <c r="CP185" s="767"/>
      <c r="CQ185" s="767"/>
      <c r="CR185" s="767"/>
      <c r="CS185" s="767"/>
      <c r="CT185" s="767"/>
      <c r="CU185" s="767"/>
      <c r="CV185" s="767"/>
      <c r="CW185" s="767"/>
      <c r="CX185" s="767"/>
      <c r="CY185" s="767"/>
      <c r="CZ185" s="767"/>
      <c r="DA185" s="767"/>
      <c r="DB185" s="767"/>
      <c r="DC185" s="767"/>
      <c r="DD185" s="767"/>
      <c r="DE185" s="767"/>
      <c r="DF185" s="767"/>
      <c r="DG185" s="767"/>
      <c r="DH185" s="767"/>
      <c r="DI185" s="767"/>
      <c r="DJ185" s="767"/>
    </row>
    <row r="186" spans="1:114" ht="6" customHeight="1">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272"/>
      <c r="BV186" s="272"/>
      <c r="BW186" s="272"/>
      <c r="BX186" s="272"/>
      <c r="BY186" s="272"/>
      <c r="BZ186" s="272"/>
      <c r="CA186" s="272"/>
      <c r="CB186" s="272"/>
      <c r="CC186" s="272"/>
      <c r="CD186" s="272"/>
      <c r="CE186" s="272"/>
      <c r="CF186" s="272"/>
      <c r="CG186" s="272"/>
      <c r="CH186" s="272"/>
      <c r="CI186" s="272"/>
      <c r="CJ186" s="272"/>
      <c r="CK186" s="272"/>
      <c r="CL186" s="272"/>
      <c r="CM186" s="272"/>
      <c r="CN186" s="272"/>
      <c r="CO186" s="272"/>
      <c r="CP186" s="272"/>
      <c r="CQ186" s="272"/>
      <c r="CR186" s="272"/>
      <c r="CS186" s="272"/>
      <c r="CT186" s="272"/>
      <c r="CU186" s="272"/>
      <c r="CV186" s="272"/>
      <c r="CW186" s="272"/>
      <c r="CX186" s="272"/>
      <c r="CY186" s="272"/>
      <c r="CZ186" s="272"/>
      <c r="DA186" s="272"/>
      <c r="DB186" s="272"/>
      <c r="DC186" s="272"/>
      <c r="DD186" s="272"/>
      <c r="DE186" s="272"/>
      <c r="DF186" s="272"/>
      <c r="DG186" s="272"/>
      <c r="DH186" s="272"/>
      <c r="DI186" s="272"/>
    </row>
    <row r="187" spans="1:114" ht="25.5" customHeight="1">
      <c r="M187" s="2217" t="s">
        <v>971</v>
      </c>
      <c r="N187" s="2217"/>
      <c r="O187" s="2217"/>
      <c r="P187" s="2217"/>
      <c r="Q187" s="2217"/>
      <c r="R187" s="2217"/>
      <c r="S187" s="2217"/>
      <c r="T187" s="2217"/>
      <c r="U187" s="2217"/>
      <c r="V187" s="2217"/>
      <c r="W187" s="2217"/>
      <c r="X187" s="2217"/>
      <c r="Y187" s="2217"/>
      <c r="Z187" s="2217"/>
      <c r="AA187" s="2217"/>
      <c r="AB187" s="2217"/>
      <c r="AC187" s="2217"/>
      <c r="AD187" s="2217"/>
      <c r="AE187" s="2217"/>
      <c r="AF187" s="2217"/>
      <c r="AG187" s="2217"/>
      <c r="AH187" s="2217"/>
      <c r="AI187" s="2217"/>
      <c r="AJ187" s="2217"/>
      <c r="AK187" s="2217"/>
      <c r="AL187" s="2217"/>
      <c r="AM187" s="2217"/>
      <c r="AX187" s="1392" t="s">
        <v>92</v>
      </c>
      <c r="AY187" s="1392"/>
      <c r="AZ187" s="1392"/>
      <c r="BA187" s="1392"/>
      <c r="BB187" s="1392"/>
      <c r="BC187" s="1392"/>
      <c r="BD187" s="1392"/>
      <c r="BE187" s="1392"/>
      <c r="BF187" s="1392"/>
      <c r="BL187" s="1392" t="s">
        <v>180</v>
      </c>
      <c r="BM187" s="1392"/>
      <c r="BN187" s="1392"/>
      <c r="BO187" s="1392"/>
      <c r="BP187" s="1392"/>
      <c r="BQ187" s="1392"/>
      <c r="BV187" s="1882" t="s">
        <v>175</v>
      </c>
      <c r="BW187" s="1882"/>
      <c r="BX187" s="1882"/>
      <c r="BY187" s="1882"/>
      <c r="BZ187" s="1882"/>
      <c r="CA187" s="1883"/>
      <c r="CB187" s="1797" t="s">
        <v>248</v>
      </c>
      <c r="CC187" s="2019"/>
      <c r="CD187" s="2020"/>
      <c r="CE187" s="1477">
        <v>0</v>
      </c>
      <c r="CF187" s="1474"/>
      <c r="CG187" s="1475"/>
      <c r="CH187" s="1467">
        <v>1</v>
      </c>
      <c r="CI187" s="1474"/>
      <c r="CJ187" s="1475"/>
      <c r="CK187" s="1467">
        <v>2</v>
      </c>
      <c r="CL187" s="1474"/>
      <c r="CM187" s="1475"/>
      <c r="CN187" s="1467">
        <v>3</v>
      </c>
      <c r="CO187" s="1474"/>
      <c r="CP187" s="1475"/>
      <c r="CQ187" s="1467">
        <v>4</v>
      </c>
      <c r="CR187" s="1474"/>
      <c r="CS187" s="1475"/>
      <c r="CT187" s="1467">
        <v>5</v>
      </c>
      <c r="CU187" s="1468"/>
      <c r="CV187" s="1469"/>
      <c r="CW187" s="1467">
        <v>6</v>
      </c>
      <c r="CX187" s="1468"/>
      <c r="CY187" s="1469"/>
      <c r="CZ187" s="1467">
        <v>7</v>
      </c>
      <c r="DA187" s="1468"/>
      <c r="DB187" s="1469"/>
      <c r="DC187" s="1467">
        <v>8</v>
      </c>
      <c r="DD187" s="1468"/>
      <c r="DE187" s="1469"/>
      <c r="DF187" s="1478">
        <v>9</v>
      </c>
      <c r="DG187" s="1468"/>
      <c r="DH187" s="1479"/>
    </row>
    <row r="188" spans="1:114" ht="9" customHeight="1">
      <c r="BU188" s="2018" t="s">
        <v>187</v>
      </c>
      <c r="BV188" s="2018"/>
      <c r="BW188" s="2018"/>
      <c r="BX188" s="2018"/>
      <c r="BY188" s="2018"/>
      <c r="BZ188" s="2018"/>
      <c r="CA188" s="2018"/>
      <c r="CB188" s="2018"/>
      <c r="CC188" s="2018"/>
      <c r="CD188" s="2018"/>
      <c r="CE188" s="2018"/>
      <c r="CF188" s="2018"/>
      <c r="CG188" s="2018"/>
      <c r="CH188" s="2018"/>
      <c r="CI188" s="2018"/>
      <c r="CJ188" s="2018"/>
      <c r="CK188" s="2018"/>
      <c r="CL188" s="2018"/>
      <c r="CM188" s="2018"/>
      <c r="CN188" s="2018"/>
      <c r="CO188" s="2018"/>
      <c r="CP188" s="2018"/>
      <c r="CQ188" s="2018"/>
      <c r="CR188" s="2018"/>
      <c r="CS188" s="2018"/>
      <c r="CT188" s="2018"/>
      <c r="CU188" s="2018"/>
      <c r="CV188" s="2018"/>
      <c r="CW188" s="2018"/>
      <c r="CX188" s="2018"/>
      <c r="CY188" s="2018"/>
      <c r="CZ188" s="2018"/>
      <c r="DA188" s="2018"/>
      <c r="DB188" s="2018"/>
      <c r="DC188" s="2018"/>
      <c r="DD188" s="2018"/>
      <c r="DE188" s="2018"/>
      <c r="DF188" s="2018"/>
      <c r="DG188" s="2018"/>
      <c r="DH188" s="2018"/>
    </row>
    <row r="189" spans="1:114" ht="15" customHeight="1">
      <c r="S189" s="1476" t="s">
        <v>177</v>
      </c>
      <c r="T189" s="1476"/>
      <c r="U189" s="1476"/>
      <c r="V189" s="1476"/>
      <c r="W189" s="1476"/>
      <c r="X189" s="1476"/>
      <c r="Y189" s="1476"/>
      <c r="Z189" s="1476"/>
      <c r="AA189" s="1476"/>
      <c r="AB189" s="1476"/>
      <c r="AC189" s="1476"/>
      <c r="AD189" s="1476"/>
      <c r="AE189" s="1476"/>
      <c r="AF189" s="1476"/>
      <c r="AG189" s="1476"/>
      <c r="AH189" s="1476"/>
      <c r="AP189" s="2233" t="s">
        <v>178</v>
      </c>
      <c r="AQ189" s="2233"/>
      <c r="AR189" s="2233"/>
      <c r="AS189" s="2233"/>
      <c r="AT189" s="2233"/>
      <c r="AU189" s="2233"/>
      <c r="AV189" s="2233"/>
      <c r="AW189" s="2233"/>
      <c r="AX189" s="2233"/>
      <c r="DJ189" s="8"/>
    </row>
    <row r="190" spans="1:114" ht="3" customHeight="1">
      <c r="Q190" s="1871" t="s">
        <v>176</v>
      </c>
      <c r="R190" s="1872"/>
      <c r="S190" s="1872"/>
      <c r="T190" s="1872"/>
      <c r="U190" s="1872"/>
      <c r="V190" s="1872"/>
      <c r="W190" s="1872"/>
      <c r="X190" s="1872"/>
      <c r="Y190" s="1872"/>
      <c r="Z190" s="1872"/>
      <c r="AA190" s="1872"/>
      <c r="AB190" s="1872"/>
      <c r="AC190" s="1872"/>
      <c r="AD190" s="1872"/>
      <c r="AE190" s="1872"/>
      <c r="AF190" s="1872"/>
      <c r="AG190" s="1872"/>
      <c r="AH190" s="1872"/>
      <c r="AI190" s="1872"/>
      <c r="AJ190" s="1873"/>
      <c r="BT190" s="1470" t="s">
        <v>203</v>
      </c>
      <c r="BU190" s="1470"/>
      <c r="BV190" s="1470"/>
      <c r="BW190" s="1470"/>
      <c r="BX190" s="1470"/>
      <c r="BY190" s="1470"/>
      <c r="CG190" s="1757" t="s">
        <v>204</v>
      </c>
      <c r="CH190" s="1757"/>
      <c r="CI190" s="1757"/>
      <c r="CJ190" s="1757"/>
      <c r="CK190" s="1757"/>
      <c r="CL190" s="1757"/>
      <c r="CM190" s="1757"/>
      <c r="CN190" s="139">
        <v>2</v>
      </c>
      <c r="CO190" s="139"/>
      <c r="CP190" s="139"/>
      <c r="CQ190" s="139">
        <v>0</v>
      </c>
      <c r="CR190" s="139"/>
      <c r="CS190" s="139"/>
      <c r="CZ190" s="1959">
        <v>0</v>
      </c>
      <c r="DA190" s="1627"/>
      <c r="DB190" s="1628"/>
      <c r="DC190" s="2025">
        <f>I213</f>
        <v>5</v>
      </c>
      <c r="DD190" s="1627"/>
      <c r="DE190" s="1870"/>
      <c r="DJ190" s="8"/>
    </row>
    <row r="191" spans="1:114" ht="18" customHeight="1">
      <c r="E191" s="1884">
        <v>30840</v>
      </c>
      <c r="F191" s="1885"/>
      <c r="G191" s="1885"/>
      <c r="H191" s="1885"/>
      <c r="I191" s="1885"/>
      <c r="J191" s="1885"/>
      <c r="K191" s="1886"/>
      <c r="L191" s="141"/>
      <c r="Q191" s="1874"/>
      <c r="R191" s="1392"/>
      <c r="S191" s="1392"/>
      <c r="T191" s="1392"/>
      <c r="U191" s="1392"/>
      <c r="V191" s="1392"/>
      <c r="W191" s="1392"/>
      <c r="X191" s="1392"/>
      <c r="Y191" s="1392"/>
      <c r="Z191" s="1392"/>
      <c r="AA191" s="1392"/>
      <c r="AB191" s="1392"/>
      <c r="AC191" s="1392"/>
      <c r="AD191" s="1392"/>
      <c r="AE191" s="1392"/>
      <c r="AF191" s="1392"/>
      <c r="AG191" s="1392"/>
      <c r="AH191" s="1392"/>
      <c r="AI191" s="1392"/>
      <c r="AJ191" s="1875"/>
      <c r="AN191" s="2125" t="s">
        <v>212</v>
      </c>
      <c r="AO191" s="2234"/>
      <c r="AP191" s="2234"/>
      <c r="AQ191" s="2234"/>
      <c r="AR191" s="2234"/>
      <c r="AS191" s="2234"/>
      <c r="AT191" s="2234"/>
      <c r="AU191" s="2234"/>
      <c r="AV191" s="2234"/>
      <c r="AW191" s="2234"/>
      <c r="AX191" s="2234"/>
      <c r="AY191" s="2234"/>
      <c r="AZ191" s="2235"/>
      <c r="BC191" s="1666" t="s">
        <v>179</v>
      </c>
      <c r="BD191" s="1667"/>
      <c r="BE191" s="1667"/>
      <c r="BF191" s="1667"/>
      <c r="BG191" s="1668"/>
      <c r="BH191" s="1879" t="s">
        <v>371</v>
      </c>
      <c r="BI191" s="1880"/>
      <c r="BJ191" s="1880"/>
      <c r="BK191" s="1880"/>
      <c r="BL191" s="1880"/>
      <c r="BM191" s="1880"/>
      <c r="BN191" s="1880"/>
      <c r="BO191" s="1880"/>
      <c r="BP191" s="1881"/>
      <c r="BT191" s="1470"/>
      <c r="BU191" s="1470"/>
      <c r="BV191" s="1470"/>
      <c r="BW191" s="1470"/>
      <c r="BX191" s="1470"/>
      <c r="BY191" s="1470"/>
      <c r="BZ191" s="1471">
        <v>847</v>
      </c>
      <c r="CA191" s="1472"/>
      <c r="CB191" s="1472"/>
      <c r="CC191" s="1472"/>
      <c r="CD191" s="1472"/>
      <c r="CE191" s="1473"/>
      <c r="CG191" s="1757"/>
      <c r="CH191" s="1757"/>
      <c r="CI191" s="1757"/>
      <c r="CJ191" s="1757"/>
      <c r="CK191" s="1757"/>
      <c r="CL191" s="1757"/>
      <c r="CM191" s="1757"/>
      <c r="CN191" s="2015">
        <v>6118</v>
      </c>
      <c r="CO191" s="2016"/>
      <c r="CP191" s="2016"/>
      <c r="CQ191" s="2016"/>
      <c r="CR191" s="2016"/>
      <c r="CS191" s="2017"/>
      <c r="CU191" s="1581" t="str">
        <f>"※"&amp;TEXT(DATE(LEFT('設定シート（非表示）'!C6,4),1,1),"ggg")</f>
        <v>※令和</v>
      </c>
      <c r="CV191" s="1581"/>
      <c r="CW191" s="1581"/>
      <c r="CX191" s="1581"/>
      <c r="CY191" s="1985"/>
      <c r="CZ191" s="1673"/>
      <c r="DA191" s="1630"/>
      <c r="DB191" s="1631"/>
      <c r="DC191" s="1629"/>
      <c r="DD191" s="1630"/>
      <c r="DE191" s="1674"/>
      <c r="DF191" s="1582" t="s">
        <v>188</v>
      </c>
      <c r="DG191" s="1581"/>
      <c r="DH191" s="1581"/>
    </row>
    <row r="192" spans="1:114" ht="3" customHeight="1">
      <c r="E192" s="17"/>
      <c r="F192" s="17"/>
      <c r="G192" s="17"/>
      <c r="H192" s="17"/>
      <c r="I192" s="17"/>
      <c r="J192" s="17"/>
      <c r="K192" s="17"/>
      <c r="L192" s="17"/>
      <c r="Q192" s="1876"/>
      <c r="R192" s="1877"/>
      <c r="S192" s="1877"/>
      <c r="T192" s="1877"/>
      <c r="U192" s="1877"/>
      <c r="V192" s="1877"/>
      <c r="W192" s="1877"/>
      <c r="X192" s="1877"/>
      <c r="Y192" s="1877"/>
      <c r="Z192" s="1877"/>
      <c r="AA192" s="1877"/>
      <c r="AB192" s="1877"/>
      <c r="AC192" s="1877"/>
      <c r="AD192" s="1877"/>
      <c r="AE192" s="1877"/>
      <c r="AF192" s="1877"/>
      <c r="AG192" s="1877"/>
      <c r="AH192" s="1877"/>
      <c r="AI192" s="1877"/>
      <c r="AJ192" s="1878"/>
      <c r="BT192" s="1470"/>
      <c r="BU192" s="1470"/>
      <c r="BV192" s="1470"/>
      <c r="BW192" s="1470"/>
      <c r="BX192" s="1470"/>
      <c r="BY192" s="1470"/>
      <c r="CG192" s="1757"/>
      <c r="CH192" s="1757"/>
      <c r="CI192" s="1757"/>
      <c r="CJ192" s="1757"/>
      <c r="CK192" s="1757"/>
      <c r="CL192" s="1757"/>
      <c r="CM192" s="1757"/>
      <c r="CN192" s="139"/>
      <c r="CO192" s="139"/>
      <c r="CP192" s="139"/>
      <c r="CQ192" s="139"/>
      <c r="CR192" s="139"/>
      <c r="CS192" s="139"/>
      <c r="CZ192" s="1639"/>
      <c r="DA192" s="1632"/>
      <c r="DB192" s="1633"/>
      <c r="DC192" s="1599"/>
      <c r="DD192" s="1632"/>
      <c r="DE192" s="1640"/>
      <c r="DJ192" s="8"/>
    </row>
    <row r="193" spans="2:115" ht="10.5" customHeight="1"/>
    <row r="194" spans="2:115" ht="8.25" customHeight="1">
      <c r="B194" s="2208" t="s">
        <v>211</v>
      </c>
      <c r="C194" s="2209"/>
      <c r="D194" s="2210"/>
      <c r="E194" s="1634" t="s">
        <v>30</v>
      </c>
      <c r="F194" s="1635"/>
      <c r="G194" s="1635"/>
      <c r="H194" s="1635"/>
      <c r="I194" s="1635"/>
      <c r="J194" s="1635"/>
      <c r="K194" s="1636"/>
      <c r="L194" s="1887" t="s">
        <v>18</v>
      </c>
      <c r="M194" s="1887"/>
      <c r="N194" s="1887"/>
      <c r="O194" s="2181" t="s">
        <v>19</v>
      </c>
      <c r="P194" s="2181"/>
      <c r="Q194" s="2181"/>
      <c r="R194" s="2181"/>
      <c r="S194" s="2181"/>
      <c r="T194" s="2181"/>
      <c r="U194" s="1669" t="s">
        <v>20</v>
      </c>
      <c r="V194" s="1669"/>
      <c r="W194" s="1669"/>
      <c r="X194" s="1669"/>
      <c r="Y194" s="1669"/>
      <c r="Z194" s="1669"/>
      <c r="AA194" s="1669"/>
      <c r="AB194" s="1669"/>
      <c r="AC194" s="1669"/>
      <c r="AD194" s="1669"/>
      <c r="AE194" s="1669"/>
      <c r="AF194" s="1669"/>
      <c r="AG194" s="1669"/>
      <c r="AH194" s="1669"/>
      <c r="AI194" s="1669"/>
      <c r="AJ194" s="1669"/>
      <c r="AK194" s="1669"/>
      <c r="AL194" s="1669"/>
      <c r="AM194" s="1669" t="s">
        <v>21</v>
      </c>
      <c r="AN194" s="1669"/>
      <c r="AO194" s="1669"/>
      <c r="AP194" s="1669"/>
      <c r="AQ194" s="1669"/>
      <c r="AR194" s="1669"/>
      <c r="AS194" s="1669"/>
      <c r="AT194" s="1669"/>
      <c r="AU194" s="1669"/>
      <c r="AV194" s="1669"/>
      <c r="AW194" s="1669"/>
      <c r="AX194" s="1670"/>
      <c r="AY194" s="15"/>
      <c r="BA194" s="1581" t="s">
        <v>197</v>
      </c>
      <c r="BB194" s="1581"/>
      <c r="BC194" s="1581"/>
      <c r="BD194" s="1581"/>
      <c r="BE194" s="134"/>
      <c r="BF194" s="134"/>
      <c r="BG194" s="1686" t="s">
        <v>198</v>
      </c>
      <c r="BH194" s="1686"/>
      <c r="BI194" s="1686"/>
      <c r="BJ194" s="1686"/>
      <c r="BK194" s="1686"/>
      <c r="BL194" s="1686"/>
      <c r="BM194" s="1686"/>
      <c r="BN194" s="135"/>
      <c r="BO194" s="135"/>
      <c r="BP194" s="135"/>
      <c r="BQ194" s="135"/>
      <c r="BR194" s="135"/>
      <c r="BS194" s="135"/>
      <c r="BT194" s="135"/>
      <c r="BU194" s="134"/>
      <c r="BV194" s="134"/>
      <c r="BW194" s="134"/>
      <c r="BX194" s="134"/>
      <c r="BY194" s="134"/>
      <c r="DJ194" s="8"/>
    </row>
    <row r="195" spans="2:115" ht="8.25" customHeight="1">
      <c r="B195" s="1597"/>
      <c r="C195" s="1598"/>
      <c r="D195" s="2211"/>
      <c r="E195" s="1637"/>
      <c r="F195" s="1584"/>
      <c r="G195" s="1584"/>
      <c r="H195" s="1584"/>
      <c r="I195" s="1584"/>
      <c r="J195" s="1584"/>
      <c r="K195" s="1638"/>
      <c r="L195" s="1888"/>
      <c r="M195" s="1888"/>
      <c r="N195" s="1888"/>
      <c r="O195" s="2182"/>
      <c r="P195" s="2182"/>
      <c r="Q195" s="2182"/>
      <c r="R195" s="2182"/>
      <c r="S195" s="2182"/>
      <c r="T195" s="2182"/>
      <c r="U195" s="1671"/>
      <c r="V195" s="1671"/>
      <c r="W195" s="1671"/>
      <c r="X195" s="1671"/>
      <c r="Y195" s="1671"/>
      <c r="Z195" s="1671"/>
      <c r="AA195" s="1671"/>
      <c r="AB195" s="1671"/>
      <c r="AC195" s="1671"/>
      <c r="AD195" s="1671"/>
      <c r="AE195" s="1671"/>
      <c r="AF195" s="1671"/>
      <c r="AG195" s="1671"/>
      <c r="AH195" s="1671"/>
      <c r="AI195" s="1671"/>
      <c r="AJ195" s="1671"/>
      <c r="AK195" s="1671"/>
      <c r="AL195" s="1671"/>
      <c r="AM195" s="1671"/>
      <c r="AN195" s="1671"/>
      <c r="AO195" s="1671"/>
      <c r="AP195" s="1671"/>
      <c r="AQ195" s="1671"/>
      <c r="AR195" s="1671"/>
      <c r="AS195" s="1671"/>
      <c r="AT195" s="1671"/>
      <c r="AU195" s="1671"/>
      <c r="AV195" s="1671"/>
      <c r="AW195" s="1671"/>
      <c r="AX195" s="1672"/>
      <c r="AY195" s="20"/>
      <c r="BA195" s="1581"/>
      <c r="BB195" s="1581"/>
      <c r="BC195" s="1581"/>
      <c r="BD195" s="1581"/>
      <c r="BE195" s="134"/>
      <c r="BF195" s="134"/>
      <c r="BG195" s="1686"/>
      <c r="BH195" s="1686"/>
      <c r="BI195" s="1686"/>
      <c r="BJ195" s="1686"/>
      <c r="BK195" s="1686"/>
      <c r="BL195" s="1686"/>
      <c r="BM195" s="1686"/>
      <c r="BN195" s="135"/>
      <c r="BO195" s="135"/>
      <c r="BP195" s="135"/>
      <c r="BQ195" s="135"/>
      <c r="BR195" s="135"/>
      <c r="BS195" s="135"/>
      <c r="BT195" s="135"/>
      <c r="BU195" s="134"/>
      <c r="BV195" s="134"/>
      <c r="BW195" s="134"/>
      <c r="BX195" s="134"/>
      <c r="BY195" s="134"/>
      <c r="CE195" s="44"/>
      <c r="DJ195" s="8"/>
    </row>
    <row r="196" spans="2:115" ht="2.25" customHeight="1">
      <c r="B196" s="1597"/>
      <c r="C196" s="1598"/>
      <c r="D196" s="2211"/>
      <c r="E196" s="55"/>
      <c r="F196" s="48"/>
      <c r="G196" s="48"/>
      <c r="H196" s="48"/>
      <c r="I196" s="48"/>
      <c r="J196" s="48"/>
      <c r="K196" s="48"/>
      <c r="L196" s="48"/>
      <c r="M196" s="48"/>
      <c r="N196" s="48"/>
      <c r="O196" s="140"/>
      <c r="P196" s="140"/>
      <c r="Q196" s="140"/>
      <c r="R196" s="140"/>
      <c r="S196" s="140"/>
      <c r="T196" s="140"/>
      <c r="U196" s="49"/>
      <c r="V196" s="49"/>
      <c r="W196" s="49"/>
      <c r="X196" s="49"/>
      <c r="Y196" s="49"/>
      <c r="Z196" s="49"/>
      <c r="AA196" s="49"/>
      <c r="AB196" s="49"/>
      <c r="AC196" s="49"/>
      <c r="AD196" s="49"/>
      <c r="AE196" s="49"/>
      <c r="AF196" s="49"/>
      <c r="AG196" s="49"/>
      <c r="AH196" s="49"/>
      <c r="AI196" s="49"/>
      <c r="AJ196" s="49"/>
      <c r="AK196" s="49"/>
      <c r="AL196" s="49"/>
      <c r="AM196" s="52"/>
      <c r="AN196" s="52"/>
      <c r="AO196" s="52"/>
      <c r="AP196" s="49"/>
      <c r="AQ196" s="49"/>
      <c r="AR196" s="49"/>
      <c r="AS196" s="49"/>
      <c r="AT196" s="49"/>
      <c r="AU196" s="49"/>
      <c r="AV196" s="49"/>
      <c r="AW196" s="49"/>
      <c r="AX196" s="49"/>
      <c r="AY196" s="18"/>
      <c r="CE196" s="44"/>
      <c r="DJ196" s="8"/>
    </row>
    <row r="197" spans="2:115" ht="8.25" customHeight="1">
      <c r="B197" s="1597"/>
      <c r="C197" s="1598"/>
      <c r="D197" s="2211"/>
      <c r="E197" s="56"/>
      <c r="F197" s="1641">
        <f>G35</f>
        <v>0</v>
      </c>
      <c r="G197" s="1569"/>
      <c r="H197" s="1569"/>
      <c r="I197" s="1626">
        <f>J35</f>
        <v>0</v>
      </c>
      <c r="J197" s="1627"/>
      <c r="K197" s="1628"/>
      <c r="L197" s="1626">
        <f>M35</f>
        <v>0</v>
      </c>
      <c r="M197" s="1627"/>
      <c r="N197" s="1628"/>
      <c r="O197" s="1643">
        <f>P35</f>
        <v>0</v>
      </c>
      <c r="P197" s="1644"/>
      <c r="Q197" s="1645"/>
      <c r="R197" s="1643">
        <f>S35</f>
        <v>0</v>
      </c>
      <c r="S197" s="1644"/>
      <c r="T197" s="1645"/>
      <c r="U197" s="1626">
        <f>V35</f>
        <v>0</v>
      </c>
      <c r="V197" s="1627"/>
      <c r="W197" s="1628"/>
      <c r="X197" s="1626">
        <f>Y35</f>
        <v>0</v>
      </c>
      <c r="Y197" s="1627"/>
      <c r="Z197" s="1628"/>
      <c r="AA197" s="1626">
        <f>AB35</f>
        <v>0</v>
      </c>
      <c r="AB197" s="1627"/>
      <c r="AC197" s="1628"/>
      <c r="AD197" s="1626">
        <f>AE35</f>
        <v>0</v>
      </c>
      <c r="AE197" s="1627"/>
      <c r="AF197" s="1628"/>
      <c r="AG197" s="1626">
        <f>AH35</f>
        <v>0</v>
      </c>
      <c r="AH197" s="1627"/>
      <c r="AI197" s="1628"/>
      <c r="AJ197" s="1626">
        <f>AK35</f>
        <v>0</v>
      </c>
      <c r="AK197" s="1627"/>
      <c r="AL197" s="1870"/>
      <c r="AM197" s="1673" t="s">
        <v>102</v>
      </c>
      <c r="AN197" s="1630"/>
      <c r="AO197" s="1674"/>
      <c r="AP197" s="1675">
        <f>AQ35</f>
        <v>0</v>
      </c>
      <c r="AQ197" s="1627"/>
      <c r="AR197" s="1628"/>
      <c r="AS197" s="1626">
        <f>AT35</f>
        <v>0</v>
      </c>
      <c r="AT197" s="1627"/>
      <c r="AU197" s="1628"/>
      <c r="AV197" s="1626">
        <f>AW35</f>
        <v>0</v>
      </c>
      <c r="AW197" s="1627"/>
      <c r="AX197" s="1870"/>
      <c r="AY197" s="53"/>
      <c r="AZ197" s="1598"/>
      <c r="BA197" s="1598"/>
      <c r="BB197" s="1959">
        <v>1</v>
      </c>
      <c r="BC197" s="1627"/>
      <c r="BD197" s="1870"/>
      <c r="BH197" s="1826" t="s">
        <v>200</v>
      </c>
      <c r="BI197" s="1827"/>
      <c r="BJ197" s="1828"/>
      <c r="BK197" s="1864" t="s">
        <v>199</v>
      </c>
      <c r="BL197" s="1827"/>
      <c r="BM197" s="1865"/>
      <c r="BN197"/>
      <c r="CE197" s="44"/>
      <c r="CF197" s="2014" t="s">
        <v>181</v>
      </c>
      <c r="CG197" s="2014"/>
      <c r="CH197" s="2014"/>
      <c r="CI197" s="2014"/>
      <c r="CJ197" s="2014"/>
      <c r="CK197" s="2014"/>
      <c r="CL197" s="2014"/>
      <c r="CM197" s="2014"/>
      <c r="CN197" s="2014"/>
      <c r="CO197" s="2014"/>
      <c r="CP197" s="2014"/>
      <c r="CQ197" s="2014"/>
      <c r="CR197" s="2014"/>
      <c r="CS197" s="2014"/>
      <c r="CT197" s="2014"/>
      <c r="CU197" s="2014"/>
      <c r="CV197" s="2014"/>
      <c r="CW197" s="2014"/>
      <c r="CX197" s="2014"/>
      <c r="CY197" s="2014"/>
      <c r="CZ197" s="2014"/>
      <c r="DA197" s="2014"/>
      <c r="DB197" s="2014"/>
      <c r="DC197" s="2014"/>
      <c r="DD197" s="2014"/>
      <c r="DE197" s="2014"/>
      <c r="DF197" s="2014"/>
      <c r="DG197" s="2014"/>
      <c r="DJ197" s="8"/>
    </row>
    <row r="198" spans="2:115" ht="8.25" customHeight="1">
      <c r="B198" s="1597"/>
      <c r="C198" s="1598"/>
      <c r="D198" s="2211"/>
      <c r="E198" s="56"/>
      <c r="F198" s="1642"/>
      <c r="G198" s="1569"/>
      <c r="H198" s="1569"/>
      <c r="I198" s="1629"/>
      <c r="J198" s="1630"/>
      <c r="K198" s="1631"/>
      <c r="L198" s="1629"/>
      <c r="M198" s="1630"/>
      <c r="N198" s="1631"/>
      <c r="O198" s="1646"/>
      <c r="P198" s="1647"/>
      <c r="Q198" s="1648"/>
      <c r="R198" s="1646"/>
      <c r="S198" s="1647"/>
      <c r="T198" s="1648"/>
      <c r="U198" s="1629"/>
      <c r="V198" s="1630"/>
      <c r="W198" s="1631"/>
      <c r="X198" s="1629"/>
      <c r="Y198" s="1630"/>
      <c r="Z198" s="1631"/>
      <c r="AA198" s="1629"/>
      <c r="AB198" s="1630"/>
      <c r="AC198" s="1631"/>
      <c r="AD198" s="1629"/>
      <c r="AE198" s="1630"/>
      <c r="AF198" s="1631"/>
      <c r="AG198" s="1629"/>
      <c r="AH198" s="1630"/>
      <c r="AI198" s="1631"/>
      <c r="AJ198" s="1629"/>
      <c r="AK198" s="1630"/>
      <c r="AL198" s="1674"/>
      <c r="AM198" s="1673"/>
      <c r="AN198" s="1630"/>
      <c r="AO198" s="1674"/>
      <c r="AP198" s="1673"/>
      <c r="AQ198" s="1630"/>
      <c r="AR198" s="1631"/>
      <c r="AS198" s="1629"/>
      <c r="AT198" s="1630"/>
      <c r="AU198" s="1631"/>
      <c r="AV198" s="1629"/>
      <c r="AW198" s="1630"/>
      <c r="AX198" s="1674"/>
      <c r="AY198" s="54"/>
      <c r="AZ198" s="1598"/>
      <c r="BA198" s="1598"/>
      <c r="BB198" s="1673"/>
      <c r="BC198" s="1630"/>
      <c r="BD198" s="1674"/>
      <c r="BH198" s="1829"/>
      <c r="BI198" s="1830"/>
      <c r="BJ198" s="1831"/>
      <c r="BK198" s="1866"/>
      <c r="BL198" s="1830"/>
      <c r="BM198" s="1867"/>
      <c r="BN198"/>
      <c r="CF198" s="2014"/>
      <c r="CG198" s="2014"/>
      <c r="CH198" s="2014"/>
      <c r="CI198" s="2014"/>
      <c r="CJ198" s="2014"/>
      <c r="CK198" s="2014"/>
      <c r="CL198" s="2014"/>
      <c r="CM198" s="2014"/>
      <c r="CN198" s="2014"/>
      <c r="CO198" s="2014"/>
      <c r="CP198" s="2014"/>
      <c r="CQ198" s="2014"/>
      <c r="CR198" s="2014"/>
      <c r="CS198" s="2014"/>
      <c r="CT198" s="2014"/>
      <c r="CU198" s="2014"/>
      <c r="CV198" s="2014"/>
      <c r="CW198" s="2014"/>
      <c r="CX198" s="2014"/>
      <c r="CY198" s="2014"/>
      <c r="CZ198" s="2014"/>
      <c r="DA198" s="2014"/>
      <c r="DB198" s="2014"/>
      <c r="DC198" s="2014"/>
      <c r="DD198" s="2014"/>
      <c r="DE198" s="2014"/>
      <c r="DF198" s="2014"/>
      <c r="DG198" s="2014"/>
      <c r="DJ198" s="8"/>
    </row>
    <row r="199" spans="2:115" ht="8.25" customHeight="1">
      <c r="B199" s="1597"/>
      <c r="C199" s="1598"/>
      <c r="D199" s="2211"/>
      <c r="E199" s="56"/>
      <c r="F199" s="1642"/>
      <c r="G199" s="1569"/>
      <c r="H199" s="1569"/>
      <c r="I199" s="1599"/>
      <c r="J199" s="1632"/>
      <c r="K199" s="1633"/>
      <c r="L199" s="1599"/>
      <c r="M199" s="1632"/>
      <c r="N199" s="1633"/>
      <c r="O199" s="1649"/>
      <c r="P199" s="1650"/>
      <c r="Q199" s="1651"/>
      <c r="R199" s="1649"/>
      <c r="S199" s="1650"/>
      <c r="T199" s="1651"/>
      <c r="U199" s="1599"/>
      <c r="V199" s="1632"/>
      <c r="W199" s="1633"/>
      <c r="X199" s="1599"/>
      <c r="Y199" s="1632"/>
      <c r="Z199" s="1633"/>
      <c r="AA199" s="1599"/>
      <c r="AB199" s="1632"/>
      <c r="AC199" s="1633"/>
      <c r="AD199" s="1599"/>
      <c r="AE199" s="1632"/>
      <c r="AF199" s="1633"/>
      <c r="AG199" s="1599"/>
      <c r="AH199" s="1632"/>
      <c r="AI199" s="1633"/>
      <c r="AJ199" s="1599"/>
      <c r="AK199" s="1632"/>
      <c r="AL199" s="1640"/>
      <c r="AM199" s="1673"/>
      <c r="AN199" s="1630"/>
      <c r="AO199" s="1674"/>
      <c r="AP199" s="1639"/>
      <c r="AQ199" s="1632"/>
      <c r="AR199" s="1633"/>
      <c r="AS199" s="1599"/>
      <c r="AT199" s="1632"/>
      <c r="AU199" s="1633"/>
      <c r="AV199" s="1599"/>
      <c r="AW199" s="1632"/>
      <c r="AX199" s="1640"/>
      <c r="AY199" s="54"/>
      <c r="AZ199" s="1598"/>
      <c r="BA199" s="1598"/>
      <c r="BB199" s="1639"/>
      <c r="BC199" s="1632"/>
      <c r="BD199" s="1640"/>
      <c r="BH199" s="1832"/>
      <c r="BI199" s="1833"/>
      <c r="BJ199" s="1834"/>
      <c r="BK199" s="1868"/>
      <c r="BL199" s="1833"/>
      <c r="BM199" s="1869"/>
      <c r="BN199"/>
      <c r="CF199" s="2014"/>
      <c r="CG199" s="2014"/>
      <c r="CH199" s="2014"/>
      <c r="CI199" s="2014"/>
      <c r="CJ199" s="2014"/>
      <c r="CK199" s="2014"/>
      <c r="CL199" s="2014"/>
      <c r="CM199" s="2014"/>
      <c r="CN199" s="2014"/>
      <c r="CO199" s="2014"/>
      <c r="CP199" s="2014"/>
      <c r="CQ199" s="2014"/>
      <c r="CR199" s="2014"/>
      <c r="CS199" s="2014"/>
      <c r="CT199" s="2014"/>
      <c r="CU199" s="2014"/>
      <c r="CV199" s="2014"/>
      <c r="CW199" s="2014"/>
      <c r="CX199" s="2014"/>
      <c r="CY199" s="2014"/>
      <c r="CZ199" s="2014"/>
      <c r="DA199" s="2014"/>
      <c r="DB199" s="2014"/>
      <c r="DC199" s="2014"/>
      <c r="DD199" s="2014"/>
      <c r="DE199" s="2014"/>
      <c r="DF199" s="2014"/>
      <c r="DG199" s="2014"/>
      <c r="DJ199" s="8"/>
    </row>
    <row r="200" spans="2:115" ht="2.25" customHeight="1">
      <c r="B200" s="19"/>
      <c r="C200" s="51"/>
      <c r="D200" s="57"/>
      <c r="E200" s="50"/>
      <c r="F200" s="23"/>
      <c r="G200" s="23"/>
      <c r="H200" s="23"/>
      <c r="I200" s="23"/>
      <c r="J200" s="23"/>
      <c r="K200" s="23"/>
      <c r="L200" s="23"/>
      <c r="M200" s="23"/>
      <c r="N200" s="23"/>
      <c r="O200" s="89"/>
      <c r="P200" s="89"/>
      <c r="Q200" s="89"/>
      <c r="R200" s="89"/>
      <c r="S200" s="89"/>
      <c r="T200" s="89"/>
      <c r="U200" s="23"/>
      <c r="V200" s="23"/>
      <c r="W200" s="23"/>
      <c r="X200" s="23"/>
      <c r="Y200" s="23"/>
      <c r="Z200" s="23"/>
      <c r="AA200" s="23"/>
      <c r="AB200" s="23"/>
      <c r="AC200" s="23"/>
      <c r="AD200" s="23"/>
      <c r="AE200" s="23"/>
      <c r="AF200" s="23"/>
      <c r="AG200" s="23"/>
      <c r="AH200" s="23"/>
      <c r="AI200" s="23"/>
      <c r="AJ200" s="23"/>
      <c r="AK200" s="23"/>
      <c r="AL200" s="23"/>
      <c r="AM200" s="125"/>
      <c r="AN200" s="125"/>
      <c r="AO200" s="125"/>
      <c r="AP200" s="23"/>
      <c r="AQ200" s="23"/>
      <c r="AR200" s="23"/>
      <c r="AS200" s="23"/>
      <c r="AT200" s="23"/>
      <c r="AU200" s="23"/>
      <c r="AV200" s="23"/>
      <c r="AW200" s="23"/>
      <c r="AX200" s="23"/>
      <c r="AY200" s="43"/>
      <c r="AZ200" s="17"/>
      <c r="DJ200" s="8"/>
    </row>
    <row r="201" spans="2:115" ht="4.9000000000000004" customHeight="1" thickBot="1"/>
    <row r="202" spans="2:115" ht="21.6" customHeight="1" thickTop="1">
      <c r="F202" s="150" t="s">
        <v>686</v>
      </c>
      <c r="U202" s="2247" t="s">
        <v>688</v>
      </c>
      <c r="V202" s="2247"/>
      <c r="W202" s="2247"/>
      <c r="X202" s="2247"/>
      <c r="Y202" s="2247"/>
      <c r="Z202" s="2247"/>
      <c r="AA202" s="2247"/>
      <c r="AB202" s="2247"/>
      <c r="AC202" s="2247"/>
      <c r="AD202" s="2247"/>
      <c r="AE202" s="2247"/>
      <c r="AF202" s="2247"/>
      <c r="AG202" s="2247"/>
      <c r="AH202" s="2247"/>
      <c r="AJ202" s="150" t="s">
        <v>687</v>
      </c>
      <c r="BQ202" s="1747" t="s">
        <v>174</v>
      </c>
      <c r="BR202" s="1748"/>
      <c r="BS202" s="1749"/>
      <c r="BT202" s="2007" t="s">
        <v>172</v>
      </c>
      <c r="BU202" s="2008"/>
      <c r="BV202" s="2008"/>
      <c r="BW202" s="2008"/>
      <c r="BX202" s="2009"/>
      <c r="BY202" s="142"/>
      <c r="BZ202" s="1821"/>
      <c r="CA202" s="1821"/>
      <c r="CB202" s="1821"/>
      <c r="CC202" s="1771" t="s">
        <v>33</v>
      </c>
      <c r="CD202" s="1771"/>
      <c r="CE202" s="1771"/>
      <c r="CF202" s="1771" t="s">
        <v>34</v>
      </c>
      <c r="CG202" s="1771"/>
      <c r="CH202" s="1771"/>
      <c r="CI202" s="1771" t="s">
        <v>31</v>
      </c>
      <c r="CJ202" s="1771"/>
      <c r="CK202" s="1771"/>
      <c r="CL202" s="1771" t="s">
        <v>32</v>
      </c>
      <c r="CM202" s="1771"/>
      <c r="CN202" s="1771"/>
      <c r="CO202" s="1771" t="s">
        <v>33</v>
      </c>
      <c r="CP202" s="1771"/>
      <c r="CQ202" s="1771"/>
      <c r="CR202" s="1771" t="s">
        <v>35</v>
      </c>
      <c r="CS202" s="1771"/>
      <c r="CT202" s="1771"/>
      <c r="CU202" s="1771" t="s">
        <v>31</v>
      </c>
      <c r="CV202" s="1771"/>
      <c r="CW202" s="1771"/>
      <c r="CX202" s="1771" t="s">
        <v>32</v>
      </c>
      <c r="CY202" s="1771"/>
      <c r="CZ202" s="1771"/>
      <c r="DA202" s="1771" t="s">
        <v>33</v>
      </c>
      <c r="DB202" s="1771"/>
      <c r="DC202" s="1771"/>
      <c r="DD202" s="1771" t="s">
        <v>26</v>
      </c>
      <c r="DE202" s="1771"/>
      <c r="DF202" s="1771"/>
      <c r="DG202" s="72"/>
      <c r="DH202" s="73"/>
      <c r="DK202" s="10"/>
    </row>
    <row r="203" spans="2:115" ht="8.25" customHeight="1">
      <c r="F203" s="2122" t="s">
        <v>49</v>
      </c>
      <c r="G203" s="1653"/>
      <c r="H203" s="1654"/>
      <c r="I203" s="2244" t="s">
        <v>28</v>
      </c>
      <c r="J203" s="2245"/>
      <c r="K203" s="2246"/>
      <c r="L203" s="1634"/>
      <c r="M203" s="1635"/>
      <c r="N203" s="1679"/>
      <c r="O203" s="1652" t="s">
        <v>188</v>
      </c>
      <c r="P203" s="1653"/>
      <c r="Q203" s="1654"/>
      <c r="R203" s="1597"/>
      <c r="S203" s="1598"/>
      <c r="U203" s="2122" t="s">
        <v>49</v>
      </c>
      <c r="V203" s="1653"/>
      <c r="W203" s="1654"/>
      <c r="AA203" s="1634"/>
      <c r="AB203" s="1635"/>
      <c r="AC203" s="1679"/>
      <c r="AD203" s="1652" t="s">
        <v>188</v>
      </c>
      <c r="AE203" s="1653"/>
      <c r="AF203" s="1654"/>
      <c r="AG203" s="1597"/>
      <c r="AH203" s="1598"/>
      <c r="AJ203" s="2122" t="s">
        <v>49</v>
      </c>
      <c r="AK203" s="1653"/>
      <c r="AL203" s="1654"/>
      <c r="AM203" s="1874" t="s">
        <v>28</v>
      </c>
      <c r="AN203" s="1392"/>
      <c r="AO203" s="1875"/>
      <c r="AP203" s="1634"/>
      <c r="AQ203" s="1635"/>
      <c r="AR203" s="1679"/>
      <c r="AS203" s="1652" t="s">
        <v>27</v>
      </c>
      <c r="AT203" s="1653"/>
      <c r="AU203" s="1654"/>
      <c r="AV203" s="1874" t="s">
        <v>28</v>
      </c>
      <c r="AW203" s="1392"/>
      <c r="AX203" s="1875"/>
      <c r="AY203" s="1634"/>
      <c r="AZ203" s="1635"/>
      <c r="BA203" s="1679"/>
      <c r="BB203" s="1652" t="s">
        <v>202</v>
      </c>
      <c r="BC203" s="1653"/>
      <c r="BD203" s="1654"/>
      <c r="BE203" s="1874" t="s">
        <v>28</v>
      </c>
      <c r="BF203" s="1392"/>
      <c r="BG203" s="1875"/>
      <c r="BH203" s="1634"/>
      <c r="BI203" s="1635"/>
      <c r="BJ203" s="1679"/>
      <c r="BK203" s="1652" t="s">
        <v>201</v>
      </c>
      <c r="BL203" s="1653"/>
      <c r="BM203" s="1654"/>
      <c r="BN203" s="1597"/>
      <c r="BO203" s="1598"/>
      <c r="BQ203" s="1750"/>
      <c r="BR203" s="1751"/>
      <c r="BS203" s="1752"/>
      <c r="BT203" s="1756"/>
      <c r="BU203" s="1757"/>
      <c r="BV203" s="1757"/>
      <c r="BW203" s="1757"/>
      <c r="BX203" s="1758"/>
      <c r="BY203" s="16"/>
      <c r="BZ203" s="1822" t="str">
        <f>IF('保険料計算シート（非表示）'!G25&lt;10000000000,IF('保険料計算シート（非表示）'!G25&lt;1000000000,"","Ұ"),IF(ISERROR(MID('保険料計算シート（非表示）'!G25,LEN('保険料計算シート（非表示）'!G25)-10,1)),"",MID('保険料計算シート（非表示）'!G25,LEN('保険料計算シート（非表示）'!G25)-10,1)))</f>
        <v/>
      </c>
      <c r="CA203" s="1822"/>
      <c r="CB203" s="1823"/>
      <c r="CC203" s="1765" t="str">
        <f>IF('保険料計算シート（非表示）'!G25&lt;1000000000,IF('保険料計算シート（非表示）'!G25&lt;100000000,"","Ұ"),IF(ISERROR(MID('保険料計算シート（非表示）'!G25,LEN('保険料計算シート（非表示）'!G25)-9,1)),"",MID('保険料計算シート（非表示）'!G25,LEN('保険料計算シート（非表示）'!G25)-9,1)))</f>
        <v/>
      </c>
      <c r="CD203" s="1765"/>
      <c r="CE203" s="1765"/>
      <c r="CF203" s="1765" t="str">
        <f>IF('保険料計算シート（非表示）'!G25&lt;100000000,IF('保険料計算シート（非表示）'!G25&lt;10000000,"","Ұ"),IF(ISERROR(MID('保険料計算シート（非表示）'!G25,LEN('保険料計算シート（非表示）'!G25)-8,1)),"",MID('保険料計算シート（非表示）'!G25,LEN('保険料計算シート（非表示）'!G25)-8,1)))</f>
        <v/>
      </c>
      <c r="CG203" s="1765"/>
      <c r="CH203" s="1765"/>
      <c r="CI203" s="1765" t="str">
        <f>IF('保険料計算シート（非表示）'!G25&lt;10000000,IF('保険料計算シート（非表示）'!G25&lt;1000000,"","Ұ"),IF(ISERROR(MID('保険料計算シート（非表示）'!G25,LEN('保険料計算シート（非表示）'!G25)-7,1)),"",MID('保険料計算シート（非表示）'!G25,LEN('保険料計算シート（非表示）'!G25)-7,1)))</f>
        <v/>
      </c>
      <c r="CJ203" s="1765"/>
      <c r="CK203" s="1765"/>
      <c r="CL203" s="1765" t="str">
        <f>IF('保険料計算シート（非表示）'!G25&lt;1000000,IF('保険料計算シート（非表示）'!G25&lt;100000,"","Ұ"),IF(ISERROR(MID('保険料計算シート（非表示）'!G25,LEN('保険料計算シート（非表示）'!G25)-6,1)),"",MID('保険料計算シート（非表示）'!G25,LEN('保険料計算シート（非表示）'!G25)-6,1)))</f>
        <v/>
      </c>
      <c r="CM203" s="1765"/>
      <c r="CN203" s="1765"/>
      <c r="CO203" s="1765" t="str">
        <f>IF('保険料計算シート（非表示）'!G25&lt;100000,IF('保険料計算シート（非表示）'!G25&lt;10000,"","Ұ"),IF(ISERROR(MID('保険料計算シート（非表示）'!G25,LEN('保険料計算シート（非表示）'!G25)-5,1)),"",MID('保険料計算シート（非表示）'!G25,LEN('保険料計算シート（非表示）'!G25)-5,1)))</f>
        <v/>
      </c>
      <c r="CP203" s="1765"/>
      <c r="CQ203" s="1765"/>
      <c r="CR203" s="1765" t="str">
        <f>IF('保険料計算シート（非表示）'!G25&lt;10000,IF('保険料計算シート（非表示）'!G25&lt;1000,"","Ұ"),IF(ISERROR(MID('保険料計算シート（非表示）'!G25,LEN('保険料計算シート（非表示）'!G25)-4,1)),"",MID('保険料計算シート（非表示）'!G25,LEN('保険料計算シート（非表示）'!G25)-4,1)))</f>
        <v/>
      </c>
      <c r="CS203" s="1765"/>
      <c r="CT203" s="1765"/>
      <c r="CU203" s="1765" t="str">
        <f>IF('保険料計算シート（非表示）'!G25&lt;1000,IF('保険料計算シート（非表示）'!G25&lt;100,"","Ұ"),IF(ISERROR(MID('保険料計算シート（非表示）'!G25,LEN('保険料計算シート（非表示）'!G25)-3,1)),"",MID('保険料計算シート（非表示）'!G25,LEN('保険料計算シート（非表示）'!G25)-3,1)))</f>
        <v/>
      </c>
      <c r="CV203" s="1765"/>
      <c r="CW203" s="1765"/>
      <c r="CX203" s="1765" t="str">
        <f>IF('保険料計算シート（非表示）'!G25&lt;100,IF('保険料計算シート（非表示）'!G25&lt;10,"","Ұ"),IF(ISERROR(MID('保険料計算シート（非表示）'!G25,LEN('保険料計算シート（非表示）'!G25)-2,1)),"",MID('保険料計算シート（非表示）'!G25,LEN('保険料計算シート（非表示）'!G25)-2,1)))</f>
        <v/>
      </c>
      <c r="CY203" s="1765"/>
      <c r="CZ203" s="1765"/>
      <c r="DA203" s="1765" t="str">
        <f>IF('保険料計算シート（非表示）'!G25&lt;10,"Ұ",IF(ISERROR(MID('保険料計算シート（非表示）'!G25,LEN('保険料計算シート（非表示）'!G25)-1,1)),"",MID('保険料計算シート（非表示）'!G25,LEN('保険料計算シート（非表示）'!G25)-1,1)))</f>
        <v>Ұ</v>
      </c>
      <c r="DB203" s="1765"/>
      <c r="DC203" s="1765"/>
      <c r="DD203" s="1767">
        <f>IF('保険料計算シート（非表示）'!G25=0,0,IF(ISERROR(MID('保険料計算シート（非表示）'!G25,LEN('保険料計算シート（非表示）'!G25),1)),"",MID('保険料計算シート（非表示）'!G25,LEN('保険料計算シート（非表示）'!G25),1)))</f>
        <v>0</v>
      </c>
      <c r="DE203" s="1768"/>
      <c r="DF203" s="1768"/>
      <c r="DG203" s="1597"/>
      <c r="DH203" s="1746"/>
      <c r="DK203" s="10"/>
    </row>
    <row r="204" spans="2:115" ht="16.5" customHeight="1">
      <c r="F204" s="1676">
        <v>9</v>
      </c>
      <c r="G204" s="1677"/>
      <c r="H204" s="1677"/>
      <c r="I204" s="2244"/>
      <c r="J204" s="2245"/>
      <c r="K204" s="2246"/>
      <c r="L204" s="1639">
        <v>0</v>
      </c>
      <c r="M204" s="1632"/>
      <c r="N204" s="1633"/>
      <c r="O204" s="1639">
        <f>I213</f>
        <v>5</v>
      </c>
      <c r="P204" s="1632"/>
      <c r="Q204" s="1640"/>
      <c r="R204" s="1597"/>
      <c r="S204" s="1598"/>
      <c r="U204" s="1676">
        <v>9</v>
      </c>
      <c r="V204" s="1677"/>
      <c r="W204" s="1677"/>
      <c r="X204" s="2244" t="s">
        <v>28</v>
      </c>
      <c r="Y204" s="2245"/>
      <c r="Z204" s="2245"/>
      <c r="AA204" s="1639">
        <v>0</v>
      </c>
      <c r="AB204" s="1632"/>
      <c r="AC204" s="1633"/>
      <c r="AD204" s="1639">
        <f>I213</f>
        <v>5</v>
      </c>
      <c r="AE204" s="1632"/>
      <c r="AF204" s="1640"/>
      <c r="AG204" s="1597"/>
      <c r="AH204" s="1598"/>
      <c r="AJ204" s="1676"/>
      <c r="AK204" s="1677"/>
      <c r="AL204" s="1677"/>
      <c r="AM204" s="1874"/>
      <c r="AN204" s="1392"/>
      <c r="AO204" s="1875"/>
      <c r="AP204" s="1676"/>
      <c r="AQ204" s="1677"/>
      <c r="AR204" s="1678"/>
      <c r="AS204" s="1639"/>
      <c r="AT204" s="1632"/>
      <c r="AU204" s="1640"/>
      <c r="AV204" s="1874"/>
      <c r="AW204" s="1392"/>
      <c r="AX204" s="1875"/>
      <c r="AY204" s="1676"/>
      <c r="AZ204" s="1677"/>
      <c r="BA204" s="1678"/>
      <c r="BB204" s="1639"/>
      <c r="BC204" s="1632"/>
      <c r="BD204" s="1640"/>
      <c r="BE204" s="1874"/>
      <c r="BF204" s="1392"/>
      <c r="BG204" s="1875"/>
      <c r="BH204" s="1676"/>
      <c r="BI204" s="1677"/>
      <c r="BJ204" s="1678"/>
      <c r="BK204" s="1599"/>
      <c r="BL204" s="1600"/>
      <c r="BM204" s="1601"/>
      <c r="BN204" s="1597"/>
      <c r="BO204" s="1598"/>
      <c r="BQ204" s="1750"/>
      <c r="BR204" s="1751"/>
      <c r="BS204" s="1752"/>
      <c r="BT204" s="1756"/>
      <c r="BU204" s="1757"/>
      <c r="BV204" s="1757"/>
      <c r="BW204" s="1757"/>
      <c r="BX204" s="1758"/>
      <c r="BY204" s="16"/>
      <c r="BZ204" s="1824"/>
      <c r="CA204" s="1824"/>
      <c r="CB204" s="1825"/>
      <c r="CC204" s="1766"/>
      <c r="CD204" s="1766"/>
      <c r="CE204" s="1766"/>
      <c r="CF204" s="1766"/>
      <c r="CG204" s="1766"/>
      <c r="CH204" s="1766"/>
      <c r="CI204" s="1766"/>
      <c r="CJ204" s="1766"/>
      <c r="CK204" s="1766"/>
      <c r="CL204" s="1766"/>
      <c r="CM204" s="1766"/>
      <c r="CN204" s="1766"/>
      <c r="CO204" s="1766"/>
      <c r="CP204" s="1766"/>
      <c r="CQ204" s="1766"/>
      <c r="CR204" s="1766"/>
      <c r="CS204" s="1766"/>
      <c r="CT204" s="1766"/>
      <c r="CU204" s="1766"/>
      <c r="CV204" s="1766"/>
      <c r="CW204" s="1766"/>
      <c r="CX204" s="1766"/>
      <c r="CY204" s="1766"/>
      <c r="CZ204" s="1766"/>
      <c r="DA204" s="1766"/>
      <c r="DB204" s="1766"/>
      <c r="DC204" s="1766"/>
      <c r="DD204" s="1769"/>
      <c r="DE204" s="1770"/>
      <c r="DF204" s="1770"/>
      <c r="DG204" s="1597"/>
      <c r="DH204" s="1746"/>
      <c r="DK204" s="10"/>
    </row>
    <row r="205" spans="2:115" ht="7.5" customHeight="1">
      <c r="J205" s="33"/>
      <c r="K205" s="33"/>
      <c r="L205" s="33"/>
      <c r="BN205" s="22"/>
      <c r="BO205" s="22"/>
      <c r="BQ205" s="1750"/>
      <c r="BR205" s="1751"/>
      <c r="BS205" s="1752"/>
      <c r="BT205" s="1759"/>
      <c r="BU205" s="1760"/>
      <c r="BV205" s="1760"/>
      <c r="BW205" s="1760"/>
      <c r="BX205" s="1761"/>
      <c r="BY205" s="19"/>
      <c r="BZ205" s="41"/>
      <c r="CA205" s="41"/>
      <c r="CB205" s="41"/>
      <c r="CC205" s="41"/>
      <c r="CD205" s="41"/>
      <c r="CE205" s="1579" t="s">
        <v>113</v>
      </c>
      <c r="CF205" s="1579"/>
      <c r="CG205" s="12"/>
      <c r="CH205" s="12"/>
      <c r="CI205" s="12"/>
      <c r="CJ205" s="12"/>
      <c r="CK205" s="12"/>
      <c r="CL205" s="12"/>
      <c r="CM205" s="12"/>
      <c r="CN205" s="1579" t="s">
        <v>113</v>
      </c>
      <c r="CO205" s="1579"/>
      <c r="CP205" s="12"/>
      <c r="CQ205" s="12"/>
      <c r="CR205" s="12"/>
      <c r="CS205" s="12"/>
      <c r="CT205" s="12"/>
      <c r="CU205" s="12"/>
      <c r="CV205" s="12"/>
      <c r="CW205" s="1579" t="s">
        <v>113</v>
      </c>
      <c r="CX205" s="1579"/>
      <c r="CY205" s="12"/>
      <c r="CZ205" s="12"/>
      <c r="DA205" s="12"/>
      <c r="DB205" s="12"/>
      <c r="DC205" s="12"/>
      <c r="DD205" s="12"/>
      <c r="DE205" s="12"/>
      <c r="DF205" s="12"/>
      <c r="DG205" s="12"/>
      <c r="DH205" s="143"/>
      <c r="DK205" s="10"/>
    </row>
    <row r="206" spans="2:115" ht="4.9000000000000004" customHeight="1">
      <c r="J206" s="33"/>
      <c r="K206" s="33"/>
      <c r="L206" s="33"/>
      <c r="X206" s="1817" t="s">
        <v>207</v>
      </c>
      <c r="Y206" s="1817"/>
      <c r="Z206" s="1817"/>
      <c r="AA206" s="1817"/>
      <c r="AB206" s="1817"/>
      <c r="AC206" s="1817"/>
      <c r="AD206" s="150"/>
      <c r="AF206" s="1655" t="s">
        <v>206</v>
      </c>
      <c r="AG206" s="1598" t="s">
        <v>205</v>
      </c>
      <c r="AH206" s="1598"/>
      <c r="AI206" s="1598"/>
      <c r="AL206" s="1655" t="s">
        <v>206</v>
      </c>
      <c r="AM206" s="1598" t="s">
        <v>368</v>
      </c>
      <c r="AN206" s="1598"/>
      <c r="AO206" s="1598"/>
      <c r="AR206" s="1655" t="s">
        <v>206</v>
      </c>
      <c r="AS206" s="1598" t="s">
        <v>208</v>
      </c>
      <c r="AT206" s="1598"/>
      <c r="AU206" s="1598"/>
      <c r="AX206" s="1655" t="s">
        <v>206</v>
      </c>
      <c r="AY206" s="2212" t="s">
        <v>209</v>
      </c>
      <c r="AZ206" s="2212"/>
      <c r="BA206" s="2212"/>
      <c r="BB206" s="2212"/>
      <c r="BC206" s="2212"/>
      <c r="BD206" s="2212"/>
      <c r="BN206" s="22"/>
      <c r="BO206" s="22"/>
      <c r="BQ206" s="1750"/>
      <c r="BR206" s="1751"/>
      <c r="BS206" s="1752"/>
      <c r="BT206" s="136"/>
      <c r="BU206" s="137"/>
      <c r="BV206" s="137"/>
      <c r="BW206" s="137"/>
      <c r="BX206" s="138"/>
      <c r="BY206" s="16"/>
      <c r="BZ206" s="132"/>
      <c r="CA206" s="132"/>
      <c r="CB206" s="132"/>
      <c r="CC206" s="132"/>
      <c r="CD206" s="132"/>
      <c r="CE206" s="148"/>
      <c r="CF206" s="148"/>
      <c r="CN206" s="148"/>
      <c r="CO206" s="148"/>
      <c r="CW206" s="148"/>
      <c r="CX206" s="148"/>
      <c r="DH206" s="74"/>
      <c r="DK206" s="10"/>
    </row>
    <row r="207" spans="2:115" ht="12" customHeight="1">
      <c r="B207" s="63"/>
      <c r="C207" s="13"/>
      <c r="D207" s="13"/>
      <c r="E207" s="13"/>
      <c r="F207" s="13"/>
      <c r="G207" s="13"/>
      <c r="H207" s="13"/>
      <c r="I207" s="13"/>
      <c r="J207" s="147"/>
      <c r="K207" s="147"/>
      <c r="L207" s="147"/>
      <c r="M207" s="13"/>
      <c r="N207" s="13"/>
      <c r="O207" s="13"/>
      <c r="P207" s="13"/>
      <c r="Q207" s="13"/>
      <c r="R207" s="13"/>
      <c r="S207" s="13"/>
      <c r="T207" s="13"/>
      <c r="U207" s="13"/>
      <c r="V207" s="15"/>
      <c r="X207" s="1817"/>
      <c r="Y207" s="1817"/>
      <c r="Z207" s="1817"/>
      <c r="AA207" s="1817"/>
      <c r="AB207" s="1817"/>
      <c r="AC207" s="1817"/>
      <c r="AD207" s="150"/>
      <c r="AF207" s="1655"/>
      <c r="AG207" s="1598"/>
      <c r="AH207" s="1598"/>
      <c r="AI207" s="1598"/>
      <c r="AL207" s="1655"/>
      <c r="AM207" s="1598"/>
      <c r="AN207" s="1598"/>
      <c r="AO207" s="1598"/>
      <c r="AR207" s="1655"/>
      <c r="AS207" s="1598"/>
      <c r="AT207" s="1598"/>
      <c r="AU207" s="1598"/>
      <c r="AX207" s="1655"/>
      <c r="AY207" s="2212"/>
      <c r="AZ207" s="2212"/>
      <c r="BA207" s="2212"/>
      <c r="BB207" s="2212"/>
      <c r="BC207" s="2212"/>
      <c r="BD207" s="2212"/>
      <c r="BG207" s="2213" t="s">
        <v>183</v>
      </c>
      <c r="BH207" s="2214"/>
      <c r="BI207" s="2214"/>
      <c r="BJ207" s="2214"/>
      <c r="BK207" s="2214"/>
      <c r="BL207" s="2214"/>
      <c r="BM207" s="2214"/>
      <c r="BN207" s="2214"/>
      <c r="BO207" s="2214"/>
      <c r="BP207" s="2215"/>
      <c r="BQ207" s="1750"/>
      <c r="BR207" s="1751"/>
      <c r="BS207" s="1752"/>
      <c r="BT207" s="1756" t="s">
        <v>173</v>
      </c>
      <c r="BU207" s="1757"/>
      <c r="BV207" s="1757"/>
      <c r="BW207" s="1757"/>
      <c r="BX207" s="1758"/>
      <c r="BY207" s="16"/>
      <c r="BZ207" s="1655"/>
      <c r="CA207" s="1655"/>
      <c r="CB207" s="1655"/>
      <c r="CC207" s="1655" t="s">
        <v>33</v>
      </c>
      <c r="CD207" s="1655"/>
      <c r="CE207" s="1655"/>
      <c r="CF207" s="1655" t="s">
        <v>34</v>
      </c>
      <c r="CG207" s="1655"/>
      <c r="CH207" s="1655"/>
      <c r="CI207" s="1655" t="s">
        <v>31</v>
      </c>
      <c r="CJ207" s="1655"/>
      <c r="CK207" s="1655"/>
      <c r="CL207" s="1655" t="s">
        <v>32</v>
      </c>
      <c r="CM207" s="1655"/>
      <c r="CN207" s="1655"/>
      <c r="CO207" s="1655" t="s">
        <v>33</v>
      </c>
      <c r="CP207" s="1655"/>
      <c r="CQ207" s="1655"/>
      <c r="CR207" s="1655" t="s">
        <v>35</v>
      </c>
      <c r="CS207" s="1655"/>
      <c r="CT207" s="1655"/>
      <c r="CU207" s="1655" t="s">
        <v>31</v>
      </c>
      <c r="CV207" s="1655"/>
      <c r="CW207" s="1655"/>
      <c r="CX207" s="1655" t="s">
        <v>32</v>
      </c>
      <c r="CY207" s="1655"/>
      <c r="CZ207" s="1655"/>
      <c r="DA207" s="1655" t="s">
        <v>33</v>
      </c>
      <c r="DB207" s="1655"/>
      <c r="DC207" s="1655"/>
      <c r="DD207" s="1655" t="s">
        <v>26</v>
      </c>
      <c r="DE207" s="1655"/>
      <c r="DF207" s="1655"/>
      <c r="DH207" s="74"/>
      <c r="DK207" s="10"/>
    </row>
    <row r="208" spans="2:115" ht="2.25" customHeight="1">
      <c r="B208" s="16"/>
      <c r="J208" s="33"/>
      <c r="K208" s="33"/>
      <c r="L208" s="33"/>
      <c r="V208" s="18"/>
      <c r="X208" s="1818"/>
      <c r="Y208" s="1818"/>
      <c r="Z208" s="1818"/>
      <c r="AA208" s="1818"/>
      <c r="AB208" s="1818"/>
      <c r="AC208" s="1818"/>
      <c r="AF208" s="1655"/>
      <c r="AG208" s="1819"/>
      <c r="AH208" s="1819"/>
      <c r="AI208" s="1819"/>
      <c r="AL208" s="1655"/>
      <c r="AM208" s="1819"/>
      <c r="AN208" s="1819"/>
      <c r="AO208" s="1819"/>
      <c r="AR208" s="1655"/>
      <c r="AS208" s="1819"/>
      <c r="AT208" s="1819"/>
      <c r="AU208" s="1819"/>
      <c r="AX208" s="1655"/>
      <c r="AY208" s="2212"/>
      <c r="AZ208" s="2212"/>
      <c r="BA208" s="2212"/>
      <c r="BB208" s="2212"/>
      <c r="BC208" s="2212"/>
      <c r="BD208" s="2212"/>
      <c r="BG208" s="63"/>
      <c r="BH208" s="13"/>
      <c r="BI208" s="13"/>
      <c r="BJ208" s="13"/>
      <c r="BK208" s="13"/>
      <c r="BL208" s="13"/>
      <c r="BM208" s="13"/>
      <c r="BN208" s="13"/>
      <c r="BO208" s="1811" t="s">
        <v>26</v>
      </c>
      <c r="BP208" s="1812"/>
      <c r="BQ208" s="1750"/>
      <c r="BR208" s="1751"/>
      <c r="BS208" s="1752"/>
      <c r="BT208" s="1756"/>
      <c r="BU208" s="1757"/>
      <c r="BV208" s="1757"/>
      <c r="BW208" s="1757"/>
      <c r="BX208" s="1758"/>
      <c r="BY208" s="16"/>
      <c r="BZ208" s="1656"/>
      <c r="CA208" s="1656"/>
      <c r="CB208" s="1656"/>
      <c r="CC208" s="1656"/>
      <c r="CD208" s="1656"/>
      <c r="CE208" s="1656"/>
      <c r="CF208" s="1656"/>
      <c r="CG208" s="1656"/>
      <c r="CH208" s="1656"/>
      <c r="CI208" s="1656"/>
      <c r="CJ208" s="1656"/>
      <c r="CK208" s="1656"/>
      <c r="CL208" s="1656"/>
      <c r="CM208" s="1656"/>
      <c r="CN208" s="1656"/>
      <c r="CO208" s="1656"/>
      <c r="CP208" s="1656"/>
      <c r="CQ208" s="1656"/>
      <c r="CR208" s="1656"/>
      <c r="CS208" s="1656"/>
      <c r="CT208" s="1656"/>
      <c r="CU208" s="1656"/>
      <c r="CV208" s="1656"/>
      <c r="CW208" s="1656"/>
      <c r="CX208" s="1656"/>
      <c r="CY208" s="1656"/>
      <c r="CZ208" s="1656"/>
      <c r="DA208" s="1656"/>
      <c r="DB208" s="1656"/>
      <c r="DC208" s="1656"/>
      <c r="DD208" s="1656"/>
      <c r="DE208" s="1656"/>
      <c r="DF208" s="1656"/>
      <c r="DH208" s="74"/>
      <c r="DK208" s="10"/>
    </row>
    <row r="209" spans="2:115" ht="25.5" customHeight="1">
      <c r="B209" s="1793" t="s">
        <v>184</v>
      </c>
      <c r="C209" s="1794"/>
      <c r="D209" s="1794"/>
      <c r="E209" s="1794"/>
      <c r="F209" s="1794"/>
      <c r="G209" s="1794"/>
      <c r="H209" s="1794"/>
      <c r="V209" s="18"/>
      <c r="X209" s="1467">
        <v>6</v>
      </c>
      <c r="Y209" s="1468"/>
      <c r="Z209" s="1469"/>
      <c r="AA209" s="1477">
        <v>2</v>
      </c>
      <c r="AB209" s="1779"/>
      <c r="AC209" s="1780"/>
      <c r="AD209" s="1597"/>
      <c r="AE209" s="1655"/>
      <c r="AG209" s="1467"/>
      <c r="AH209" s="1468"/>
      <c r="AI209" s="1479"/>
      <c r="AJ209" s="1597"/>
      <c r="AK209" s="1655"/>
      <c r="AM209" s="1467"/>
      <c r="AN209" s="1468"/>
      <c r="AO209" s="1479"/>
      <c r="AP209" s="1597"/>
      <c r="AQ209" s="1655"/>
      <c r="AS209" s="1467"/>
      <c r="AT209" s="1468"/>
      <c r="AU209" s="1479"/>
      <c r="AV209" s="1597"/>
      <c r="AW209" s="1655"/>
      <c r="AY209" s="1467"/>
      <c r="AZ209" s="1468"/>
      <c r="BA209" s="1479"/>
      <c r="BB209" s="1597"/>
      <c r="BC209" s="1655"/>
      <c r="BG209" s="16"/>
      <c r="BO209" s="1813"/>
      <c r="BP209" s="1814"/>
      <c r="BQ209" s="1750"/>
      <c r="BR209" s="1751"/>
      <c r="BS209" s="1752"/>
      <c r="BT209" s="1756"/>
      <c r="BU209" s="1757"/>
      <c r="BV209" s="1757"/>
      <c r="BW209" s="1757"/>
      <c r="BX209" s="1758"/>
      <c r="BY209" s="16"/>
      <c r="BZ209" s="1797" t="str">
        <f>IF('保険料計算シート（非表示）'!I25&lt;10000000000,IF('保険料計算シート（非表示）'!I25&lt;1000000000,"","Ұ"),IF(ISERROR(MID('保険料計算シート（非表示）'!I25,LEN('保険料計算シート（非表示）'!I25)-10,1)),"",MID('保険料計算シート（非表示）'!I25,LEN('保険料計算シート（非表示）'!I25)-10,1)))</f>
        <v/>
      </c>
      <c r="CA209" s="1798"/>
      <c r="CB209" s="1799"/>
      <c r="CC209" s="1742" t="str">
        <f>IF('保険料計算シート（非表示）'!I25&lt;1000000000,IF('保険料計算シート（非表示）'!I25&lt;100000000,"","Ұ"),IF(ISERROR(MID('保険料計算シート（非表示）'!I25,LEN('保険料計算シート（非表示）'!I25)-9,1)),"",MID('保険料計算シート（非表示）'!I25,LEN('保険料計算シート（非表示）'!I25)-9,1)))</f>
        <v/>
      </c>
      <c r="CD209" s="1743"/>
      <c r="CE209" s="1744"/>
      <c r="CF209" s="1742" t="str">
        <f>IF('保険料計算シート（非表示）'!I25&lt;100000000,IF('保険料計算シート（非表示）'!I25&lt;10000000,"","Ұ"),IF(ISERROR(MID('保険料計算シート（非表示）'!I25,LEN('保険料計算シート（非表示）'!I25)-8,1)),"",MID('保険料計算シート（非表示）'!I25,LEN('保険料計算シート（非表示）'!I25)-8,1)))</f>
        <v/>
      </c>
      <c r="CG209" s="1743"/>
      <c r="CH209" s="1744"/>
      <c r="CI209" s="1742" t="str">
        <f>IF('保険料計算シート（非表示）'!I25&lt;10000000,IF('保険料計算シート（非表示）'!I25&lt;1000000,"","Ұ"),IF(ISERROR(MID('保険料計算シート（非表示）'!I25,LEN('保険料計算シート（非表示）'!I25)-7,1)),"",MID('保険料計算シート（非表示）'!I25,LEN('保険料計算シート（非表示）'!I25)-7,1)))</f>
        <v/>
      </c>
      <c r="CJ209" s="1743"/>
      <c r="CK209" s="1744"/>
      <c r="CL209" s="1742" t="str">
        <f>IF('保険料計算シート（非表示）'!I25&lt;1000000,IF('保険料計算シート（非表示）'!I25&lt;100000,"","Ұ"),IF(ISERROR(MID('保険料計算シート（非表示）'!I25,LEN('保険料計算シート（非表示）'!I25)-6,1)),"",MID('保険料計算シート（非表示）'!I25,LEN('保険料計算シート（非表示）'!I25)-6,1)))</f>
        <v/>
      </c>
      <c r="CM209" s="1743"/>
      <c r="CN209" s="1744"/>
      <c r="CO209" s="1742" t="str">
        <f>IF('保険料計算シート（非表示）'!I25&lt;100000,IF('保険料計算シート（非表示）'!I25&lt;10000,"","Ұ"),IF(ISERROR(MID('保険料計算シート（非表示）'!I25,LEN('保険料計算シート（非表示）'!I25)-5,1)),"",MID('保険料計算シート（非表示）'!I25,LEN('保険料計算シート（非表示）'!I25)-5,1)))</f>
        <v/>
      </c>
      <c r="CP209" s="1743"/>
      <c r="CQ209" s="1744"/>
      <c r="CR209" s="1742" t="str">
        <f>IF('保険料計算シート（非表示）'!I25&lt;10000,IF('保険料計算シート（非表示）'!I25&lt;1000,"","Ұ"),IF(ISERROR(MID('保険料計算シート（非表示）'!I25,LEN('保険料計算シート（非表示）'!I25)-4,1)),"",MID('保険料計算シート（非表示）'!I25,LEN('保険料計算シート（非表示）'!I25)-4,1)))</f>
        <v/>
      </c>
      <c r="CS209" s="1743"/>
      <c r="CT209" s="1744"/>
      <c r="CU209" s="1742" t="str">
        <f>IF('保険料計算シート（非表示）'!I25&lt;1000,IF('保険料計算シート（非表示）'!I25&lt;100,"","Ұ"),IF(ISERROR(MID('保険料計算シート（非表示）'!I25,LEN('保険料計算シート（非表示）'!I25)-3,1)),"",MID('保険料計算シート（非表示）'!I25,LEN('保険料計算シート（非表示）'!I25)-3,1)))</f>
        <v/>
      </c>
      <c r="CV209" s="1743"/>
      <c r="CW209" s="1744"/>
      <c r="CX209" s="1742" t="str">
        <f>IF('保険料計算シート（非表示）'!I25&lt;100,IF('保険料計算シート（非表示）'!I25&lt;10,"","Ұ"),IF(ISERROR(MID('保険料計算シート（非表示）'!I25,LEN('保険料計算シート（非表示）'!I25)-2,1)),"",MID('保険料計算シート（非表示）'!I25,LEN('保険料計算シート（非表示）'!I25)-2,1)))</f>
        <v/>
      </c>
      <c r="CY209" s="1743"/>
      <c r="CZ209" s="1744"/>
      <c r="DA209" s="1742" t="str">
        <f>IF('保険料計算シート（非表示）'!I25&lt;10,"Ұ",IF(ISERROR(MID('保険料計算シート（非表示）'!I25,LEN('保険料計算シート（非表示）'!I25)-1,1)),"",MID('保険料計算シート（非表示）'!I25,LEN('保険料計算シート（非表示）'!I25)-1,1)))</f>
        <v>Ұ</v>
      </c>
      <c r="DB209" s="1743"/>
      <c r="DC209" s="1744"/>
      <c r="DD209" s="1763">
        <f>IF('保険料計算シート（非表示）'!I25=0,0,IF(ISERROR(MID('保険料計算シート（非表示）'!I25,LEN('保険料計算シート（非表示）'!I25),1)),"",MID('保険料計算シート（非表示）'!I25,LEN('保険料計算シート（非表示）'!I25),1)))</f>
        <v>0</v>
      </c>
      <c r="DE209" s="1743"/>
      <c r="DF209" s="1764"/>
      <c r="DG209" s="1597"/>
      <c r="DH209" s="1762"/>
      <c r="DK209" s="10"/>
    </row>
    <row r="210" spans="2:115" ht="7.5" customHeight="1">
      <c r="B210" s="1793" t="str">
        <f>" 1．"&amp;AR81</f>
        <v xml:space="preserve"> 1．令和</v>
      </c>
      <c r="C210" s="1715"/>
      <c r="D210" s="1715"/>
      <c r="E210" s="1715"/>
      <c r="F210" s="1715"/>
      <c r="G210" s="1715"/>
      <c r="V210" s="18"/>
      <c r="BG210" s="19"/>
      <c r="BH210" s="12"/>
      <c r="BI210" s="12"/>
      <c r="BJ210" s="12"/>
      <c r="BK210" s="12"/>
      <c r="BL210" s="12"/>
      <c r="BM210" s="12"/>
      <c r="BN210" s="12"/>
      <c r="BO210" s="1815"/>
      <c r="BP210" s="1816"/>
      <c r="BQ210" s="1753"/>
      <c r="BR210" s="1754"/>
      <c r="BS210" s="1755"/>
      <c r="BT210" s="1759"/>
      <c r="BU210" s="1760"/>
      <c r="BV210" s="1760"/>
      <c r="BW210" s="1760"/>
      <c r="BX210" s="1761"/>
      <c r="BY210" s="19"/>
      <c r="BZ210" s="41"/>
      <c r="CA210" s="41"/>
      <c r="CB210" s="41"/>
      <c r="CC210" s="41"/>
      <c r="CD210" s="41"/>
      <c r="CE210" s="1579" t="s">
        <v>113</v>
      </c>
      <c r="CF210" s="1579"/>
      <c r="CG210" s="12"/>
      <c r="CH210" s="12"/>
      <c r="CI210" s="12"/>
      <c r="CJ210" s="12"/>
      <c r="CK210" s="12"/>
      <c r="CL210" s="12"/>
      <c r="CM210" s="12"/>
      <c r="CN210" s="1579" t="s">
        <v>113</v>
      </c>
      <c r="CO210" s="1579"/>
      <c r="CP210" s="12"/>
      <c r="CQ210" s="12"/>
      <c r="CR210" s="12"/>
      <c r="CS210" s="12"/>
      <c r="CT210" s="12"/>
      <c r="CU210" s="12"/>
      <c r="CV210" s="12"/>
      <c r="CW210" s="1579" t="s">
        <v>113</v>
      </c>
      <c r="CX210" s="1579"/>
      <c r="CY210" s="12"/>
      <c r="CZ210" s="12"/>
      <c r="DA210" s="12"/>
      <c r="DB210" s="12"/>
      <c r="DC210" s="12"/>
      <c r="DD210" s="12"/>
      <c r="DE210" s="12"/>
      <c r="DF210" s="12"/>
      <c r="DG210" s="12"/>
      <c r="DH210" s="143"/>
      <c r="DK210" s="10"/>
    </row>
    <row r="211" spans="2:115" ht="12" customHeight="1">
      <c r="B211" s="1793"/>
      <c r="C211" s="1715"/>
      <c r="D211" s="1715"/>
      <c r="E211" s="1715"/>
      <c r="F211" s="1715"/>
      <c r="G211" s="1715"/>
      <c r="V211" s="18"/>
      <c r="BQ211" s="1800" t="s">
        <v>236</v>
      </c>
      <c r="BR211" s="1801"/>
      <c r="BS211" s="1801"/>
      <c r="BT211" s="1801"/>
      <c r="BU211" s="1801"/>
      <c r="BV211" s="1801"/>
      <c r="BW211" s="1801"/>
      <c r="BX211" s="1802"/>
      <c r="BY211" s="63"/>
      <c r="BZ211" s="1745"/>
      <c r="CA211" s="1745"/>
      <c r="CB211" s="1745"/>
      <c r="CC211" s="1745" t="s">
        <v>33</v>
      </c>
      <c r="CD211" s="1745"/>
      <c r="CE211" s="1745"/>
      <c r="CF211" s="1745" t="s">
        <v>34</v>
      </c>
      <c r="CG211" s="1745"/>
      <c r="CH211" s="1745"/>
      <c r="CI211" s="1745" t="s">
        <v>31</v>
      </c>
      <c r="CJ211" s="1745"/>
      <c r="CK211" s="1745"/>
      <c r="CL211" s="1745" t="s">
        <v>32</v>
      </c>
      <c r="CM211" s="1745"/>
      <c r="CN211" s="1745"/>
      <c r="CO211" s="1745" t="s">
        <v>33</v>
      </c>
      <c r="CP211" s="1745"/>
      <c r="CQ211" s="1745"/>
      <c r="CR211" s="1745" t="s">
        <v>35</v>
      </c>
      <c r="CS211" s="1745"/>
      <c r="CT211" s="1745"/>
      <c r="CU211" s="1745" t="s">
        <v>31</v>
      </c>
      <c r="CV211" s="1745"/>
      <c r="CW211" s="1745"/>
      <c r="CX211" s="1745" t="s">
        <v>32</v>
      </c>
      <c r="CY211" s="1745"/>
      <c r="CZ211" s="1745"/>
      <c r="DA211" s="1745" t="s">
        <v>33</v>
      </c>
      <c r="DB211" s="1745"/>
      <c r="DC211" s="1745"/>
      <c r="DD211" s="1745" t="s">
        <v>26</v>
      </c>
      <c r="DE211" s="1745"/>
      <c r="DF211" s="1745"/>
      <c r="DG211" s="13"/>
      <c r="DH211" s="144"/>
      <c r="DK211" s="10"/>
    </row>
    <row r="212" spans="2:115" ht="4.9000000000000004" customHeight="1">
      <c r="B212" s="16"/>
      <c r="W212" s="266"/>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8"/>
      <c r="BQ212" s="1803"/>
      <c r="BR212" s="1794"/>
      <c r="BS212" s="1794"/>
      <c r="BT212" s="1794"/>
      <c r="BU212" s="1794"/>
      <c r="BV212" s="1794"/>
      <c r="BW212" s="1794"/>
      <c r="BX212" s="1804"/>
      <c r="BY212" s="16"/>
      <c r="BZ212" s="1656"/>
      <c r="CA212" s="1656"/>
      <c r="CB212" s="1656"/>
      <c r="CC212" s="1656"/>
      <c r="CD212" s="1656"/>
      <c r="CE212" s="1656"/>
      <c r="CF212" s="1656"/>
      <c r="CG212" s="1656"/>
      <c r="CH212" s="1656"/>
      <c r="CI212" s="1656"/>
      <c r="CJ212" s="1656"/>
      <c r="CK212" s="1656"/>
      <c r="CL212" s="1656"/>
      <c r="CM212" s="1656"/>
      <c r="CN212" s="1656"/>
      <c r="CO212" s="1656"/>
      <c r="CP212" s="1656"/>
      <c r="CQ212" s="1656"/>
      <c r="CR212" s="1656"/>
      <c r="CS212" s="1656"/>
      <c r="CT212" s="1656"/>
      <c r="CU212" s="1656"/>
      <c r="CV212" s="1656"/>
      <c r="CW212" s="1656"/>
      <c r="CX212" s="1656"/>
      <c r="CY212" s="1656"/>
      <c r="CZ212" s="1656"/>
      <c r="DA212" s="1656"/>
      <c r="DB212" s="1656"/>
      <c r="DC212" s="1656"/>
      <c r="DD212" s="1656"/>
      <c r="DE212" s="1656"/>
      <c r="DF212" s="1656"/>
      <c r="DH212" s="74"/>
      <c r="DK212" s="10"/>
    </row>
    <row r="213" spans="2:115" ht="25.5" customHeight="1">
      <c r="B213" s="16"/>
      <c r="F213" s="1477">
        <v>0</v>
      </c>
      <c r="G213" s="1779"/>
      <c r="H213" s="1642"/>
      <c r="I213" s="1477">
        <f>IF(I217=9,0,I217+1)</f>
        <v>5</v>
      </c>
      <c r="J213" s="1779"/>
      <c r="K213" s="1780"/>
      <c r="L213" s="1597" t="s">
        <v>186</v>
      </c>
      <c r="M213" s="1655"/>
      <c r="N213" s="1810"/>
      <c r="O213" s="1467">
        <v>1</v>
      </c>
      <c r="P213" s="1468"/>
      <c r="Q213" s="1479"/>
      <c r="R213" s="1809" t="s">
        <v>185</v>
      </c>
      <c r="S213" s="1655"/>
      <c r="W213" s="1782" t="s">
        <v>196</v>
      </c>
      <c r="X213" s="1781"/>
      <c r="Y213" s="1781"/>
      <c r="Z213" s="1781"/>
      <c r="AA213" s="1781"/>
      <c r="AB213" s="1781" t="s">
        <v>190</v>
      </c>
      <c r="AC213" s="1781"/>
      <c r="AD213" s="1796">
        <f>算定基礎賃金集計表!BZ10</f>
        <v>0</v>
      </c>
      <c r="AE213" s="1796"/>
      <c r="AF213" s="1796"/>
      <c r="AG213" s="1796"/>
      <c r="AH213" s="1820" t="s">
        <v>214</v>
      </c>
      <c r="AI213" s="1820"/>
      <c r="AJ213" s="2216">
        <f>算定基礎賃金集計表!CE10</f>
        <v>0</v>
      </c>
      <c r="AK213" s="2216"/>
      <c r="AL213" s="2216"/>
      <c r="AM213" s="2216"/>
      <c r="AN213" s="2216"/>
      <c r="AO213" s="269"/>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69"/>
      <c r="BM213" s="269"/>
      <c r="BN213" s="269"/>
      <c r="BO213" s="269"/>
      <c r="BP213" s="270"/>
      <c r="BQ213" s="1805"/>
      <c r="BR213" s="1794"/>
      <c r="BS213" s="1794"/>
      <c r="BT213" s="1794"/>
      <c r="BU213" s="1794"/>
      <c r="BV213" s="1794"/>
      <c r="BW213" s="1794"/>
      <c r="BX213" s="1804"/>
      <c r="BY213" s="16"/>
      <c r="BZ213" s="1797" t="str">
        <f>IF('保険料計算シート（非表示）'!J25&lt;10000000000,IF('保険料計算シート（非表示）'!J25&lt;1000000000,"","Ұ"),IF(ISERROR(MID('保険料計算シート（非表示）'!J25,LEN('保険料計算シート（非表示）'!J25)-10,1)),"",MID('保険料計算シート（非表示）'!J25,LEN('保険料計算シート（非表示）'!J25)-10,1)))</f>
        <v/>
      </c>
      <c r="CA213" s="1798"/>
      <c r="CB213" s="1799"/>
      <c r="CC213" s="1742" t="str">
        <f>IF('保険料計算シート（非表示）'!J25&lt;1000000000,IF('保険料計算シート（非表示）'!J25&lt;100000000,"","Ұ"),IF(ISERROR(MID('保険料計算シート（非表示）'!J25,LEN('保険料計算シート（非表示）'!J25)-9,1)),"",MID('保険料計算シート（非表示）'!J25,LEN('保険料計算シート（非表示）'!J25)-9,1)))</f>
        <v/>
      </c>
      <c r="CD213" s="1743"/>
      <c r="CE213" s="1744"/>
      <c r="CF213" s="1742" t="str">
        <f>IF('保険料計算シート（非表示）'!J25&lt;100000000,IF('保険料計算シート（非表示）'!J25&lt;10000000,"","Ұ"),IF(ISERROR(MID('保険料計算シート（非表示）'!J25,LEN('保険料計算シート（非表示）'!J25)-8,1)),"",MID('保険料計算シート（非表示）'!J25,LEN('保険料計算シート（非表示）'!J25)-8,1)))</f>
        <v/>
      </c>
      <c r="CG213" s="1743"/>
      <c r="CH213" s="1744"/>
      <c r="CI213" s="1742" t="str">
        <f>IF('保険料計算シート（非表示）'!J25&lt;10000000,IF('保険料計算シート（非表示）'!J25&lt;1000000,"","Ұ"),IF(ISERROR(MID('保険料計算シート（非表示）'!J25,LEN('保険料計算シート（非表示）'!J25)-7,1)),"",MID('保険料計算シート（非表示）'!J25,LEN('保険料計算シート（非表示）'!J25)-7,1)))</f>
        <v/>
      </c>
      <c r="CJ213" s="1743"/>
      <c r="CK213" s="1744"/>
      <c r="CL213" s="1742" t="str">
        <f>IF('保険料計算シート（非表示）'!J25&lt;1000000,IF('保険料計算シート（非表示）'!J25&lt;100000,"","Ұ"),IF(ISERROR(MID('保険料計算シート（非表示）'!J25,LEN('保険料計算シート（非表示）'!J25)-6,1)),"",MID('保険料計算シート（非表示）'!J25,LEN('保険料計算シート（非表示）'!J25)-6,1)))</f>
        <v/>
      </c>
      <c r="CM213" s="1743"/>
      <c r="CN213" s="1744"/>
      <c r="CO213" s="1742" t="str">
        <f>IF('保険料計算シート（非表示）'!J25&lt;100000,IF('保険料計算シート（非表示）'!J25&lt;10000,"","Ұ"),IF(ISERROR(MID('保険料計算シート（非表示）'!J25,LEN('保険料計算シート（非表示）'!J25)-5,1)),"",MID('保険料計算シート（非表示）'!J25,LEN('保険料計算シート（非表示）'!J25)-5,1)))</f>
        <v/>
      </c>
      <c r="CP213" s="1743"/>
      <c r="CQ213" s="1744"/>
      <c r="CR213" s="1742" t="str">
        <f>IF('保険料計算シート（非表示）'!J25&lt;10000,IF('保険料計算シート（非表示）'!J25&lt;1000,"","Ұ"),IF(ISERROR(MID('保険料計算シート（非表示）'!J25,LEN('保険料計算シート（非表示）'!J25)-4,1)),"",MID('保険料計算シート（非表示）'!J25,LEN('保険料計算シート（非表示）'!J25)-4,1)))</f>
        <v/>
      </c>
      <c r="CS213" s="1743"/>
      <c r="CT213" s="1744"/>
      <c r="CU213" s="1742" t="str">
        <f>IF('保険料計算シート（非表示）'!J25&lt;1000,IF('保険料計算シート（非表示）'!J25&lt;100,"","Ұ"),IF(ISERROR(MID('保険料計算シート（非表示）'!J25,LEN('保険料計算シート（非表示）'!J25)-3,1)),"",MID('保険料計算シート（非表示）'!J25,LEN('保険料計算シート（非表示）'!J25)-3,1)))</f>
        <v/>
      </c>
      <c r="CV213" s="1743"/>
      <c r="CW213" s="1744"/>
      <c r="CX213" s="1742" t="str">
        <f>IF('保険料計算シート（非表示）'!J25&lt;100,IF('保険料計算シート（非表示）'!J25&lt;10,"","Ұ"),IF(ISERROR(MID('保険料計算シート（非表示）'!J25,LEN('保険料計算シート（非表示）'!J25)-2,1)),"",MID('保険料計算シート（非表示）'!J25,LEN('保険料計算シート（非表示）'!J25)-2,1)))</f>
        <v/>
      </c>
      <c r="CY213" s="1743"/>
      <c r="CZ213" s="1744"/>
      <c r="DA213" s="1742" t="str">
        <f>IF('保険料計算シート（非表示）'!J25&lt;10,"Ұ",IF(ISERROR(MID('保険料計算シート（非表示）'!J25,LEN('保険料計算シート（非表示）'!J25)-1,1)),"",MID('保険料計算シート（非表示）'!J25,LEN('保険料計算シート（非表示）'!J25)-1,1)))</f>
        <v>Ұ</v>
      </c>
      <c r="DB213" s="1743"/>
      <c r="DC213" s="1744"/>
      <c r="DD213" s="1763">
        <f>IF('保険料計算シート（非表示）'!J25=0,0,IF(ISERROR(MID('保険料計算シート（非表示）'!J25,LEN('保険料計算シート（非表示）'!J25),1)),"",MID('保険料計算シート（非表示）'!J25,LEN('保険料計算シート（非表示）'!J25),1)))</f>
        <v>0</v>
      </c>
      <c r="DE213" s="1743"/>
      <c r="DF213" s="1764"/>
      <c r="DG213" s="1597"/>
      <c r="DH213" s="1762"/>
      <c r="DK213" s="10"/>
    </row>
    <row r="214" spans="2:115" ht="7.5" customHeight="1" thickBot="1">
      <c r="B214" s="16"/>
      <c r="N214" s="1686" t="s">
        <v>366</v>
      </c>
      <c r="O214" s="1686"/>
      <c r="P214" s="1686"/>
      <c r="Q214" s="1686"/>
      <c r="R214" s="1686"/>
      <c r="W214" s="271"/>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BQ214" s="1806"/>
      <c r="BR214" s="1807"/>
      <c r="BS214" s="1807"/>
      <c r="BT214" s="1807"/>
      <c r="BU214" s="1807"/>
      <c r="BV214" s="1807"/>
      <c r="BW214" s="1807"/>
      <c r="BX214" s="1808"/>
      <c r="BY214" s="145"/>
      <c r="BZ214" s="85"/>
      <c r="CA214" s="85"/>
      <c r="CB214" s="85"/>
      <c r="CC214" s="85"/>
      <c r="CD214" s="85"/>
      <c r="CE214" s="1734" t="s">
        <v>113</v>
      </c>
      <c r="CF214" s="1734"/>
      <c r="CG214" s="76"/>
      <c r="CH214" s="76"/>
      <c r="CI214" s="76"/>
      <c r="CJ214" s="76"/>
      <c r="CK214" s="76"/>
      <c r="CL214" s="76"/>
      <c r="CM214" s="76"/>
      <c r="CN214" s="1734" t="s">
        <v>113</v>
      </c>
      <c r="CO214" s="1734"/>
      <c r="CP214" s="76"/>
      <c r="CQ214" s="76"/>
      <c r="CR214" s="76"/>
      <c r="CS214" s="76"/>
      <c r="CT214" s="76"/>
      <c r="CU214" s="76"/>
      <c r="CV214" s="76"/>
      <c r="CW214" s="1734" t="s">
        <v>113</v>
      </c>
      <c r="CX214" s="1734"/>
      <c r="CY214" s="76"/>
      <c r="CZ214" s="76"/>
      <c r="DA214" s="76"/>
      <c r="DB214" s="76"/>
      <c r="DC214" s="76"/>
      <c r="DD214" s="76"/>
      <c r="DE214" s="76"/>
      <c r="DF214" s="76"/>
      <c r="DG214" s="76"/>
      <c r="DH214" s="77"/>
      <c r="DK214" s="10"/>
    </row>
    <row r="215" spans="2:115" ht="4.9000000000000004" customHeight="1" thickTop="1">
      <c r="B215" s="16"/>
      <c r="N215" s="1686"/>
      <c r="O215" s="1686"/>
      <c r="P215" s="1686"/>
      <c r="Q215" s="1686"/>
      <c r="R215" s="1686"/>
      <c r="W215" s="271"/>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69"/>
      <c r="AY215" s="269"/>
      <c r="AZ215" s="269"/>
      <c r="BA215" s="269"/>
      <c r="BB215" s="269"/>
      <c r="BC215" s="269"/>
      <c r="BD215" s="269"/>
      <c r="BE215" s="269"/>
      <c r="BF215" s="269"/>
      <c r="BG215" s="269"/>
      <c r="BH215" s="269"/>
      <c r="BI215" s="269"/>
      <c r="BJ215" s="269"/>
      <c r="BK215" s="269"/>
      <c r="BL215" s="269"/>
      <c r="BM215" s="269"/>
      <c r="BN215" s="269"/>
      <c r="BO215" s="269"/>
      <c r="BP215" s="269"/>
      <c r="BQ215" s="153"/>
      <c r="BR215" s="151"/>
      <c r="BS215" s="151"/>
      <c r="BT215" s="151"/>
      <c r="BU215" s="151"/>
      <c r="BV215" s="151"/>
      <c r="BW215" s="151"/>
      <c r="BX215" s="151"/>
      <c r="BY215" s="72"/>
      <c r="BZ215" s="133"/>
      <c r="CA215" s="133"/>
      <c r="CB215" s="133"/>
      <c r="CC215" s="133"/>
      <c r="CD215" s="133"/>
      <c r="CE215" s="152"/>
      <c r="CF215" s="152"/>
      <c r="CG215" s="72"/>
      <c r="CH215" s="72"/>
      <c r="CI215" s="72"/>
      <c r="CJ215" s="72"/>
      <c r="CK215" s="72"/>
      <c r="CL215" s="72"/>
      <c r="CM215" s="72"/>
      <c r="CN215" s="152"/>
      <c r="CO215" s="152"/>
      <c r="CP215" s="72"/>
      <c r="CQ215" s="1783" t="s">
        <v>182</v>
      </c>
      <c r="CR215" s="1784"/>
      <c r="CS215" s="1784"/>
      <c r="CT215" s="1784"/>
      <c r="CU215" s="1784"/>
      <c r="CV215" s="1784"/>
      <c r="CW215" s="1784"/>
      <c r="CX215" s="1784"/>
      <c r="CY215" s="1784"/>
      <c r="CZ215" s="1784"/>
      <c r="DA215" s="1784"/>
      <c r="DB215" s="1784"/>
      <c r="DC215" s="1784"/>
      <c r="DD215" s="1784"/>
      <c r="DE215" s="1784"/>
      <c r="DF215" s="1784"/>
      <c r="DG215" s="1784"/>
      <c r="DH215" s="1785"/>
      <c r="DK215" s="10"/>
    </row>
    <row r="216" spans="2:115" ht="19.5" customHeight="1">
      <c r="B216" s="16" t="str">
        <f>" 2．"&amp;AR54</f>
        <v xml:space="preserve"> 2．令和</v>
      </c>
      <c r="W216" s="271"/>
      <c r="X216" s="269"/>
      <c r="Y216" s="269"/>
      <c r="Z216" s="269"/>
      <c r="AA216" s="269"/>
      <c r="AB216" s="269"/>
      <c r="AC216" s="269"/>
      <c r="AD216" s="1795">
        <f>T157</f>
        <v>0</v>
      </c>
      <c r="AE216" s="1795"/>
      <c r="AF216" s="1795"/>
      <c r="AG216" s="1795"/>
      <c r="AH216" s="1795"/>
      <c r="AI216" s="1795"/>
      <c r="AJ216" s="1795"/>
      <c r="AK216" s="1795"/>
      <c r="AL216" s="1795"/>
      <c r="AM216" s="1795"/>
      <c r="AN216" s="1795"/>
      <c r="AO216" s="1795"/>
      <c r="AP216" s="1795"/>
      <c r="AQ216" s="1795"/>
      <c r="AR216" s="1795"/>
      <c r="AS216" s="1795"/>
      <c r="AT216" s="1795"/>
      <c r="AU216" s="1795"/>
      <c r="AV216" s="1795"/>
      <c r="AW216" s="1795"/>
      <c r="AX216" s="1795"/>
      <c r="AY216" s="1795"/>
      <c r="AZ216" s="1795"/>
      <c r="BA216" s="1795"/>
      <c r="BB216" s="1795"/>
      <c r="BC216" s="1795"/>
      <c r="BD216" s="1795"/>
      <c r="BE216" s="1795"/>
      <c r="BF216" s="1795"/>
      <c r="BG216" s="1795"/>
      <c r="BH216" s="1795"/>
      <c r="BI216" s="1795"/>
      <c r="BJ216" s="1795"/>
      <c r="BK216" s="1795"/>
      <c r="BL216" s="1795"/>
      <c r="BM216" s="269"/>
      <c r="BN216" s="269"/>
      <c r="BO216" s="269"/>
      <c r="BP216" s="269"/>
      <c r="BQ216" s="67"/>
      <c r="BR216" s="1778" t="s">
        <v>191</v>
      </c>
      <c r="BS216" s="1778"/>
      <c r="BT216" s="1778"/>
      <c r="BU216" s="1778"/>
      <c r="BV216" s="1778"/>
      <c r="BW216" s="68"/>
      <c r="BX216" s="68"/>
      <c r="BY216" s="68"/>
      <c r="BZ216" s="68"/>
      <c r="CA216" s="68"/>
      <c r="CB216" s="68"/>
      <c r="CC216" s="68"/>
      <c r="CD216" s="68"/>
      <c r="CE216" s="68"/>
      <c r="CF216" s="68"/>
      <c r="CG216" s="68"/>
      <c r="CH216" s="68"/>
      <c r="CI216" s="68"/>
      <c r="CJ216" s="68"/>
      <c r="CK216" s="68"/>
      <c r="CL216" s="68"/>
      <c r="CM216" s="68"/>
      <c r="CN216" s="68"/>
      <c r="CO216" s="68"/>
      <c r="CP216" s="68"/>
      <c r="CQ216" s="1786"/>
      <c r="CR216" s="1787"/>
      <c r="CS216" s="1787"/>
      <c r="CT216" s="1787"/>
      <c r="CU216" s="1787"/>
      <c r="CV216" s="1787"/>
      <c r="CW216" s="1787"/>
      <c r="CX216" s="1787"/>
      <c r="CY216" s="1787"/>
      <c r="CZ216" s="1787"/>
      <c r="DA216" s="1787"/>
      <c r="DB216" s="1787"/>
      <c r="DC216" s="1787"/>
      <c r="DD216" s="1787"/>
      <c r="DE216" s="1787"/>
      <c r="DF216" s="1787"/>
      <c r="DG216" s="1787"/>
      <c r="DH216" s="1788"/>
    </row>
    <row r="217" spans="2:115" ht="23.25" customHeight="1">
      <c r="B217" s="16"/>
      <c r="F217" s="1477">
        <v>0</v>
      </c>
      <c r="G217" s="1779"/>
      <c r="H217" s="1642"/>
      <c r="I217" s="1477">
        <f>MOD(算定基礎賃金集計表!F26,10)</f>
        <v>4</v>
      </c>
      <c r="J217" s="1779"/>
      <c r="K217" s="1780"/>
      <c r="L217" s="1597" t="s">
        <v>213</v>
      </c>
      <c r="M217" s="1655"/>
      <c r="N217" s="1655"/>
      <c r="W217" s="271"/>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67"/>
      <c r="BR217" s="1540" t="s">
        <v>190</v>
      </c>
      <c r="BS217" s="1540"/>
      <c r="BT217" s="68" t="s">
        <v>210</v>
      </c>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1792" t="s">
        <v>718</v>
      </c>
      <c r="CR217" s="1792"/>
      <c r="CS217" s="1792"/>
      <c r="CT217" s="1792"/>
      <c r="CU217" s="1792"/>
      <c r="CV217" s="1792"/>
      <c r="CW217" s="1792"/>
      <c r="CX217" s="1792"/>
      <c r="CY217" s="1792"/>
      <c r="CZ217" s="1792"/>
      <c r="DA217" s="1792"/>
      <c r="DB217" s="1792"/>
      <c r="DC217" s="1792"/>
      <c r="DD217" s="1792"/>
      <c r="DE217" s="1792"/>
      <c r="DF217" s="1792"/>
      <c r="DG217" s="1792"/>
      <c r="DH217" s="1792"/>
    </row>
    <row r="218" spans="2:115" ht="23.25" customHeight="1">
      <c r="B218" s="16"/>
      <c r="W218" s="1790" t="s">
        <v>194</v>
      </c>
      <c r="X218" s="1791"/>
      <c r="Y218" s="1791"/>
      <c r="Z218" s="1791"/>
      <c r="AA218" s="1791"/>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67"/>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24"/>
      <c r="CR218" s="25"/>
      <c r="CS218" s="25"/>
      <c r="CT218" s="25"/>
      <c r="CU218" s="25"/>
      <c r="CV218" s="25"/>
      <c r="CW218" s="25"/>
      <c r="CX218" s="25"/>
      <c r="CY218" s="25"/>
      <c r="CZ218" s="25"/>
      <c r="DA218" s="25"/>
      <c r="DB218" s="25"/>
      <c r="DC218" s="25"/>
      <c r="DD218" s="25"/>
      <c r="DE218" s="25"/>
      <c r="DF218" s="25"/>
      <c r="DG218" s="25"/>
      <c r="DH218" s="26"/>
    </row>
    <row r="219" spans="2:115" ht="23.25" customHeight="1">
      <c r="B219" s="16"/>
      <c r="W219" s="271"/>
      <c r="X219" s="269"/>
      <c r="Y219" s="269"/>
      <c r="Z219" s="269"/>
      <c r="AA219" s="269"/>
      <c r="AB219" s="269"/>
      <c r="AC219" s="269"/>
      <c r="AD219" s="1795">
        <f>T162</f>
        <v>0</v>
      </c>
      <c r="AE219" s="1795"/>
      <c r="AF219" s="1795"/>
      <c r="AG219" s="1795"/>
      <c r="AH219" s="1795"/>
      <c r="AI219" s="1795"/>
      <c r="AJ219" s="1795"/>
      <c r="AK219" s="1795"/>
      <c r="AL219" s="1795"/>
      <c r="AM219" s="1795"/>
      <c r="AN219" s="1795"/>
      <c r="AO219" s="1795"/>
      <c r="AP219" s="1795"/>
      <c r="AQ219" s="1795"/>
      <c r="AR219" s="1795"/>
      <c r="AS219" s="1795"/>
      <c r="AT219" s="1795"/>
      <c r="AU219" s="1795"/>
      <c r="AV219" s="1795"/>
      <c r="AW219" s="1795"/>
      <c r="AX219" s="1795"/>
      <c r="AY219" s="1795"/>
      <c r="AZ219" s="1795"/>
      <c r="BA219" s="1795"/>
      <c r="BB219" s="1795"/>
      <c r="BC219" s="1795"/>
      <c r="BD219" s="1795"/>
      <c r="BE219" s="1795"/>
      <c r="BF219" s="1795"/>
      <c r="BG219" s="1795"/>
      <c r="BH219" s="1795"/>
      <c r="BI219" s="1795"/>
      <c r="BJ219" s="1795"/>
      <c r="BK219" s="1795"/>
      <c r="BL219" s="1795"/>
      <c r="BM219" s="1789" t="s">
        <v>195</v>
      </c>
      <c r="BN219" s="1789"/>
      <c r="BO219" s="1789"/>
      <c r="BP219" s="269"/>
      <c r="BQ219" s="67"/>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27"/>
      <c r="DH219" s="28"/>
    </row>
    <row r="220" spans="2:115" ht="23.25" customHeight="1">
      <c r="B220" s="16"/>
      <c r="W220" s="271"/>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1789"/>
      <c r="BN220" s="1789"/>
      <c r="BO220" s="1789"/>
      <c r="BP220" s="269"/>
      <c r="BQ220" s="67"/>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27"/>
      <c r="DH220" s="28"/>
    </row>
    <row r="221" spans="2:115" ht="23.25" customHeight="1">
      <c r="B221" s="16"/>
      <c r="W221" s="271"/>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67"/>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27"/>
      <c r="DH221" s="28"/>
    </row>
    <row r="222" spans="2:115" ht="16.5" customHeight="1">
      <c r="B222" s="24"/>
      <c r="C222" s="149" t="s">
        <v>193</v>
      </c>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6"/>
      <c r="BQ222" s="67"/>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27"/>
      <c r="DH222" s="28"/>
    </row>
    <row r="223" spans="2:115" ht="17.25" customHeight="1">
      <c r="B223" s="29"/>
      <c r="C223" s="11"/>
      <c r="D223" s="11"/>
      <c r="E223" s="11"/>
      <c r="F223" s="11"/>
      <c r="G223" s="11"/>
      <c r="H223" s="11"/>
      <c r="I223" s="11"/>
      <c r="J223" s="11"/>
      <c r="K223" s="11"/>
      <c r="L223" s="9" t="s">
        <v>372</v>
      </c>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46"/>
      <c r="BQ223" s="1775" t="s">
        <v>192</v>
      </c>
      <c r="BR223" s="1776"/>
      <c r="BS223" s="1776"/>
      <c r="BT223" s="1776"/>
      <c r="BU223" s="1776"/>
      <c r="BV223" s="1776"/>
      <c r="BW223" s="1776"/>
      <c r="BX223" s="1776"/>
      <c r="BY223" s="1776"/>
      <c r="BZ223" s="1776"/>
      <c r="CA223" s="1776"/>
      <c r="CB223" s="1776"/>
      <c r="CC223" s="1776"/>
      <c r="CD223" s="1776"/>
      <c r="CE223" s="1776"/>
      <c r="CF223" s="1776"/>
      <c r="CG223" s="1776"/>
      <c r="CH223" s="1776"/>
      <c r="CI223" s="1776"/>
      <c r="CJ223" s="1776"/>
      <c r="CK223" s="1776"/>
      <c r="CL223" s="1776"/>
      <c r="CM223" s="1776"/>
      <c r="CN223" s="1776"/>
      <c r="CO223" s="1776"/>
      <c r="CP223" s="1777"/>
      <c r="CQ223" s="1772" t="s">
        <v>189</v>
      </c>
      <c r="CR223" s="1773"/>
      <c r="CS223" s="1773"/>
      <c r="CT223" s="1773"/>
      <c r="CU223" s="1773"/>
      <c r="CV223" s="1773"/>
      <c r="CW223" s="1773"/>
      <c r="CX223" s="1773"/>
      <c r="CY223" s="1773"/>
      <c r="CZ223" s="1773"/>
      <c r="DA223" s="1773"/>
      <c r="DB223" s="1773"/>
      <c r="DC223" s="1773"/>
      <c r="DD223" s="1773"/>
      <c r="DE223" s="1773"/>
      <c r="DF223" s="1773"/>
      <c r="DG223" s="1773"/>
      <c r="DH223" s="1774"/>
    </row>
    <row r="224" spans="2:115" ht="10.5" customHeight="1"/>
  </sheetData>
  <sheetProtection sheet="1" objects="1" selectLockedCells="1"/>
  <protectedRanges>
    <protectedRange password="C13C" sqref="AF117:BG119" name="範囲1"/>
  </protectedRanges>
  <mergeCells count="908">
    <mergeCell ref="XEX89:XEX91"/>
    <mergeCell ref="XEY89:XEZ91"/>
    <mergeCell ref="XFA89:XFA91"/>
    <mergeCell ref="XFB89:XFC91"/>
    <mergeCell ref="D54:F74"/>
    <mergeCell ref="G70:Q74"/>
    <mergeCell ref="G97:Q101"/>
    <mergeCell ref="Y71:AA73"/>
    <mergeCell ref="AD79:AE79"/>
    <mergeCell ref="AB71:AD73"/>
    <mergeCell ref="R92:U96"/>
    <mergeCell ref="AB61:AD63"/>
    <mergeCell ref="V71:X73"/>
    <mergeCell ref="R70:U74"/>
    <mergeCell ref="AE88:AG90"/>
    <mergeCell ref="AB88:AD90"/>
    <mergeCell ref="AE76:AG78"/>
    <mergeCell ref="Y76:AA78"/>
    <mergeCell ref="AT71:AV73"/>
    <mergeCell ref="AW71:AX73"/>
    <mergeCell ref="AQ88:AS90"/>
    <mergeCell ref="AQ76:AS78"/>
    <mergeCell ref="CO69:CP69"/>
    <mergeCell ref="AB93:AD95"/>
    <mergeCell ref="DL127:DM127"/>
    <mergeCell ref="DL116:DM116"/>
    <mergeCell ref="B126:G127"/>
    <mergeCell ref="BN123:CD125"/>
    <mergeCell ref="BM138:BN139"/>
    <mergeCell ref="AX122:AY123"/>
    <mergeCell ref="BO134:CB136"/>
    <mergeCell ref="B122:C123"/>
    <mergeCell ref="D134:F135"/>
    <mergeCell ref="AQ129:AS131"/>
    <mergeCell ref="K138:V139"/>
    <mergeCell ref="I134:J139"/>
    <mergeCell ref="CO138:CP139"/>
    <mergeCell ref="CQ134:DJ135"/>
    <mergeCell ref="CC134:CP136"/>
    <mergeCell ref="CQ137:DH139"/>
    <mergeCell ref="BO129:BY131"/>
    <mergeCell ref="AD125:AE126"/>
    <mergeCell ref="H127:J128"/>
    <mergeCell ref="H124:M125"/>
    <mergeCell ref="E117:AB119"/>
    <mergeCell ref="BD123:BK132"/>
    <mergeCell ref="AG132:AH132"/>
    <mergeCell ref="AV125:AW126"/>
    <mergeCell ref="F203:H203"/>
    <mergeCell ref="I203:K204"/>
    <mergeCell ref="F204:H204"/>
    <mergeCell ref="AV197:AX199"/>
    <mergeCell ref="X204:Z204"/>
    <mergeCell ref="AD203:AF203"/>
    <mergeCell ref="AS203:AU203"/>
    <mergeCell ref="U202:AH202"/>
    <mergeCell ref="L203:N203"/>
    <mergeCell ref="R203:S204"/>
    <mergeCell ref="U197:W199"/>
    <mergeCell ref="X197:Z199"/>
    <mergeCell ref="AA204:AC204"/>
    <mergeCell ref="AD204:AF204"/>
    <mergeCell ref="AG203:AH204"/>
    <mergeCell ref="AJ203:AL203"/>
    <mergeCell ref="AP204:AR204"/>
    <mergeCell ref="AS204:AU204"/>
    <mergeCell ref="AP203:AR203"/>
    <mergeCell ref="AA197:AC199"/>
    <mergeCell ref="R197:T199"/>
    <mergeCell ref="O203:Q203"/>
    <mergeCell ref="U203:W203"/>
    <mergeCell ref="B194:D199"/>
    <mergeCell ref="K146:U148"/>
    <mergeCell ref="G140:J145"/>
    <mergeCell ref="K134:W137"/>
    <mergeCell ref="K143:V145"/>
    <mergeCell ref="W138:X139"/>
    <mergeCell ref="K140:U142"/>
    <mergeCell ref="M187:AM187"/>
    <mergeCell ref="O194:T195"/>
    <mergeCell ref="B169:D183"/>
    <mergeCell ref="E169:O173"/>
    <mergeCell ref="P169:R170"/>
    <mergeCell ref="AF169:AH170"/>
    <mergeCell ref="AM169:AR170"/>
    <mergeCell ref="E179:O183"/>
    <mergeCell ref="P179:V180"/>
    <mergeCell ref="AF179:AR183"/>
    <mergeCell ref="AP189:AX189"/>
    <mergeCell ref="AN191:AZ191"/>
    <mergeCell ref="D158:F159"/>
    <mergeCell ref="AM149:AX151"/>
    <mergeCell ref="K149:V151"/>
    <mergeCell ref="Q153:AA156"/>
    <mergeCell ref="Y146:AL148"/>
    <mergeCell ref="AS206:AU208"/>
    <mergeCell ref="AX206:AX208"/>
    <mergeCell ref="AY206:BD208"/>
    <mergeCell ref="AD219:BL219"/>
    <mergeCell ref="AS209:AU209"/>
    <mergeCell ref="AY209:BA209"/>
    <mergeCell ref="BB209:BC209"/>
    <mergeCell ref="AP209:AQ209"/>
    <mergeCell ref="BG207:BP207"/>
    <mergeCell ref="AF206:AF208"/>
    <mergeCell ref="AL206:AL208"/>
    <mergeCell ref="AM206:AO208"/>
    <mergeCell ref="AM209:AO209"/>
    <mergeCell ref="AJ213:AN213"/>
    <mergeCell ref="AV209:AW209"/>
    <mergeCell ref="AR206:AR208"/>
    <mergeCell ref="C32:E37"/>
    <mergeCell ref="H54:J56"/>
    <mergeCell ref="G49:I50"/>
    <mergeCell ref="M49:O50"/>
    <mergeCell ref="M48:O48"/>
    <mergeCell ref="AM137:AX139"/>
    <mergeCell ref="Y149:AJ151"/>
    <mergeCell ref="AK105:AM107"/>
    <mergeCell ref="AN93:AP95"/>
    <mergeCell ref="AH98:AJ100"/>
    <mergeCell ref="AM79:AN79"/>
    <mergeCell ref="AT88:AV90"/>
    <mergeCell ref="AH88:AJ90"/>
    <mergeCell ref="AM91:AN91"/>
    <mergeCell ref="AN88:AP90"/>
    <mergeCell ref="AW93:AX95"/>
    <mergeCell ref="AT110:AU113"/>
    <mergeCell ref="Y137:AJ139"/>
    <mergeCell ref="AM140:AZ142"/>
    <mergeCell ref="AK150:AL151"/>
    <mergeCell ref="W150:X151"/>
    <mergeCell ref="W144:X145"/>
    <mergeCell ref="AM134:AZ136"/>
    <mergeCell ref="X132:Y132"/>
    <mergeCell ref="AE93:AG95"/>
    <mergeCell ref="AM143:AX145"/>
    <mergeCell ref="AK144:AL145"/>
    <mergeCell ref="Y129:AA131"/>
    <mergeCell ref="Y134:AL136"/>
    <mergeCell ref="AE129:AG131"/>
    <mergeCell ref="H129:M130"/>
    <mergeCell ref="G134:H139"/>
    <mergeCell ref="AW129:AY131"/>
    <mergeCell ref="AB129:AD131"/>
    <mergeCell ref="V129:X131"/>
    <mergeCell ref="Y143:AJ145"/>
    <mergeCell ref="AK138:AL139"/>
    <mergeCell ref="Y140:AL142"/>
    <mergeCell ref="AK129:AM131"/>
    <mergeCell ref="S129:U131"/>
    <mergeCell ref="H122:J123"/>
    <mergeCell ref="M105:O107"/>
    <mergeCell ref="AQ110:AS113"/>
    <mergeCell ref="AF122:AH123"/>
    <mergeCell ref="AF124:AK125"/>
    <mergeCell ref="AL122:AT123"/>
    <mergeCell ref="S110:U113"/>
    <mergeCell ref="V110:W113"/>
    <mergeCell ref="M44:O45"/>
    <mergeCell ref="AK88:AM90"/>
    <mergeCell ref="P32:U33"/>
    <mergeCell ref="P35:R37"/>
    <mergeCell ref="V32:AM33"/>
    <mergeCell ref="S35:U37"/>
    <mergeCell ref="V35:X37"/>
    <mergeCell ref="AK35:AM37"/>
    <mergeCell ref="AB35:AD37"/>
    <mergeCell ref="Y35:AA37"/>
    <mergeCell ref="AE35:AG37"/>
    <mergeCell ref="AH43:AJ43"/>
    <mergeCell ref="P44:R45"/>
    <mergeCell ref="AK43:AL45"/>
    <mergeCell ref="AH44:AJ45"/>
    <mergeCell ref="V44:X45"/>
    <mergeCell ref="Y43:AA43"/>
    <mergeCell ref="V43:X43"/>
    <mergeCell ref="R75:U79"/>
    <mergeCell ref="AH49:AJ50"/>
    <mergeCell ref="G60:Q64"/>
    <mergeCell ref="V84:AV86"/>
    <mergeCell ref="M43:O43"/>
    <mergeCell ref="M35:O37"/>
    <mergeCell ref="M32:O33"/>
    <mergeCell ref="S49:U50"/>
    <mergeCell ref="J27:L30"/>
    <mergeCell ref="G87:Q91"/>
    <mergeCell ref="V27:X30"/>
    <mergeCell ref="AD64:AE64"/>
    <mergeCell ref="AC27:AE30"/>
    <mergeCell ref="R65:U69"/>
    <mergeCell ref="Y66:AA68"/>
    <mergeCell ref="R60:U64"/>
    <mergeCell ref="Y61:AA63"/>
    <mergeCell ref="AB66:AD68"/>
    <mergeCell ref="G41:AD42"/>
    <mergeCell ref="P43:R43"/>
    <mergeCell ref="G44:I45"/>
    <mergeCell ref="G46:R47"/>
    <mergeCell ref="AE44:AG45"/>
    <mergeCell ref="G43:I43"/>
    <mergeCell ref="J43:L45"/>
    <mergeCell ref="G48:I48"/>
    <mergeCell ref="AE43:AG43"/>
    <mergeCell ref="AB43:AD45"/>
    <mergeCell ref="J48:L48"/>
    <mergeCell ref="P49:R50"/>
    <mergeCell ref="AY63:BA64"/>
    <mergeCell ref="AE61:AG63"/>
    <mergeCell ref="AW66:AX68"/>
    <mergeCell ref="AW61:AX63"/>
    <mergeCell ref="AV54:AX56"/>
    <mergeCell ref="AY54:AZ56"/>
    <mergeCell ref="AR54:AU56"/>
    <mergeCell ref="BQ54:BT56"/>
    <mergeCell ref="BH70:BM71"/>
    <mergeCell ref="BN60:BQ64"/>
    <mergeCell ref="BB60:BC61"/>
    <mergeCell ref="AM64:AN64"/>
    <mergeCell ref="BB65:BC66"/>
    <mergeCell ref="AQ61:AS63"/>
    <mergeCell ref="AK66:AM68"/>
    <mergeCell ref="AH66:AJ68"/>
    <mergeCell ref="AT61:AV63"/>
    <mergeCell ref="AT66:AV68"/>
    <mergeCell ref="BR71:BT73"/>
    <mergeCell ref="BB70:BC71"/>
    <mergeCell ref="AK71:AM73"/>
    <mergeCell ref="AN71:AP73"/>
    <mergeCell ref="CY71:CZ73"/>
    <mergeCell ref="CS76:CU78"/>
    <mergeCell ref="DA63:DB64"/>
    <mergeCell ref="CC81:CD83"/>
    <mergeCell ref="CH81:CI83"/>
    <mergeCell ref="CO79:CP79"/>
    <mergeCell ref="CG76:CI78"/>
    <mergeCell ref="CO91:CP91"/>
    <mergeCell ref="CD88:CF90"/>
    <mergeCell ref="CF69:CG69"/>
    <mergeCell ref="CG61:CI63"/>
    <mergeCell ref="CJ61:CL63"/>
    <mergeCell ref="CJ66:CL68"/>
    <mergeCell ref="CS71:CU73"/>
    <mergeCell ref="CS61:CU63"/>
    <mergeCell ref="DA73:DB74"/>
    <mergeCell ref="CV76:CX78"/>
    <mergeCell ref="DA68:DB69"/>
    <mergeCell ref="CY88:CZ90"/>
    <mergeCell ref="CF74:CG74"/>
    <mergeCell ref="CF79:CG79"/>
    <mergeCell ref="CG71:CI73"/>
    <mergeCell ref="CM66:CO68"/>
    <mergeCell ref="CG66:CI68"/>
    <mergeCell ref="CA71:CC73"/>
    <mergeCell ref="CJ76:CL78"/>
    <mergeCell ref="CV88:CX90"/>
    <mergeCell ref="CP93:CR95"/>
    <mergeCell ref="CF91:CG91"/>
    <mergeCell ref="CE81:CG83"/>
    <mergeCell ref="CP76:CR78"/>
    <mergeCell ref="CA76:CC78"/>
    <mergeCell ref="CO74:CP74"/>
    <mergeCell ref="CM76:CO78"/>
    <mergeCell ref="CA93:CC95"/>
    <mergeCell ref="CK81:CN83"/>
    <mergeCell ref="CG88:CI90"/>
    <mergeCell ref="CJ88:CL90"/>
    <mergeCell ref="CM88:CO90"/>
    <mergeCell ref="CM71:CO73"/>
    <mergeCell ref="CJ93:CL95"/>
    <mergeCell ref="CP71:CR73"/>
    <mergeCell ref="CP88:CR90"/>
    <mergeCell ref="CD93:CF95"/>
    <mergeCell ref="CJ71:CL73"/>
    <mergeCell ref="CD76:CF78"/>
    <mergeCell ref="CV71:CX73"/>
    <mergeCell ref="CR110:CT113"/>
    <mergeCell ref="CA105:CC107"/>
    <mergeCell ref="BI105:BK107"/>
    <mergeCell ref="AW105:AY107"/>
    <mergeCell ref="CF101:CG101"/>
    <mergeCell ref="CD98:CF100"/>
    <mergeCell ref="BL105:BN107"/>
    <mergeCell ref="BO105:BQ107"/>
    <mergeCell ref="BX98:BZ100"/>
    <mergeCell ref="CA98:CC100"/>
    <mergeCell ref="BH97:BM98"/>
    <mergeCell ref="CG98:CI100"/>
    <mergeCell ref="CH104:CI105"/>
    <mergeCell ref="CH106:CO107"/>
    <mergeCell ref="BR98:BT100"/>
    <mergeCell ref="BU105:BW107"/>
    <mergeCell ref="BW101:BX101"/>
    <mergeCell ref="BN97:BQ101"/>
    <mergeCell ref="BB97:BC98"/>
    <mergeCell ref="AW98:AX100"/>
    <mergeCell ref="BF105:BH107"/>
    <mergeCell ref="BC105:BE107"/>
    <mergeCell ref="CI110:CK113"/>
    <mergeCell ref="BW110:BY113"/>
    <mergeCell ref="BB131:BC132"/>
    <mergeCell ref="AZ129:BA131"/>
    <mergeCell ref="AY124:BA126"/>
    <mergeCell ref="BH114:DJ115"/>
    <mergeCell ref="AP132:AQ132"/>
    <mergeCell ref="CF116:DJ120"/>
    <mergeCell ref="BJ116:BK120"/>
    <mergeCell ref="AF120:BG120"/>
    <mergeCell ref="AH129:AJ131"/>
    <mergeCell ref="AL124:AU126"/>
    <mergeCell ref="AT129:AV131"/>
    <mergeCell ref="AN129:AP131"/>
    <mergeCell ref="CF122:DJ126"/>
    <mergeCell ref="AF117:BI119"/>
    <mergeCell ref="CD129:DD131"/>
    <mergeCell ref="AE110:AG113"/>
    <mergeCell ref="AH110:AI113"/>
    <mergeCell ref="Y98:AA100"/>
    <mergeCell ref="AH105:AJ107"/>
    <mergeCell ref="G103:AG104"/>
    <mergeCell ref="J105:L107"/>
    <mergeCell ref="P105:R107"/>
    <mergeCell ref="S105:U107"/>
    <mergeCell ref="AE105:AF107"/>
    <mergeCell ref="G110:I113"/>
    <mergeCell ref="J110:K113"/>
    <mergeCell ref="AE108:AP109"/>
    <mergeCell ref="AN98:AP100"/>
    <mergeCell ref="AM101:AN101"/>
    <mergeCell ref="AN105:AP107"/>
    <mergeCell ref="N122:V123"/>
    <mergeCell ref="G105:I107"/>
    <mergeCell ref="AE98:AG100"/>
    <mergeCell ref="AB98:AD100"/>
    <mergeCell ref="CO110:CQ113"/>
    <mergeCell ref="BN117:CD119"/>
    <mergeCell ref="V48:X48"/>
    <mergeCell ref="AB48:AD48"/>
    <mergeCell ref="Y48:Z50"/>
    <mergeCell ref="AB49:AD50"/>
    <mergeCell ref="AF54:AN56"/>
    <mergeCell ref="AN48:AP48"/>
    <mergeCell ref="AH61:AJ63"/>
    <mergeCell ref="AN49:AP50"/>
    <mergeCell ref="G108:R109"/>
    <mergeCell ref="S108:AD109"/>
    <mergeCell ref="AK98:AM100"/>
    <mergeCell ref="CD71:CF73"/>
    <mergeCell ref="CD66:CF68"/>
    <mergeCell ref="BX66:BZ68"/>
    <mergeCell ref="AK61:AM63"/>
    <mergeCell ref="AN61:AP63"/>
    <mergeCell ref="AT98:AV100"/>
    <mergeCell ref="BR66:BT68"/>
    <mergeCell ref="AE49:AG50"/>
    <mergeCell ref="V49:X50"/>
    <mergeCell ref="AK48:AM48"/>
    <mergeCell ref="AK49:AM50"/>
    <mergeCell ref="V57:AW59"/>
    <mergeCell ref="AQ48:AS48"/>
    <mergeCell ref="BI54:BJ56"/>
    <mergeCell ref="BU48:BW50"/>
    <mergeCell ref="BD32:BH33"/>
    <mergeCell ref="BF43:BH43"/>
    <mergeCell ref="BC44:BE45"/>
    <mergeCell ref="BI34:BN39"/>
    <mergeCell ref="BF54:BH56"/>
    <mergeCell ref="BA54:BC56"/>
    <mergeCell ref="BR48:BS50"/>
    <mergeCell ref="BV32:BZ33"/>
    <mergeCell ref="BD54:BE56"/>
    <mergeCell ref="AN32:AY33"/>
    <mergeCell ref="AH35:AJ37"/>
    <mergeCell ref="AB46:AO47"/>
    <mergeCell ref="AT48:AU50"/>
    <mergeCell ref="AH48:AJ48"/>
    <mergeCell ref="BO44:BQ45"/>
    <mergeCell ref="BI43:BK45"/>
    <mergeCell ref="BL43:BN43"/>
    <mergeCell ref="BL44:BN45"/>
    <mergeCell ref="BC43:BE43"/>
    <mergeCell ref="BR43:BS45"/>
    <mergeCell ref="BD34:BH39"/>
    <mergeCell ref="AN41:BM42"/>
    <mergeCell ref="BF44:BH45"/>
    <mergeCell ref="BO43:BQ43"/>
    <mergeCell ref="BS41:CC42"/>
    <mergeCell ref="BO34:BU39"/>
    <mergeCell ref="BV34:BZ39"/>
    <mergeCell ref="AT35:AV37"/>
    <mergeCell ref="AQ35:AS37"/>
    <mergeCell ref="AQ43:AS45"/>
    <mergeCell ref="AT43:AV43"/>
    <mergeCell ref="AN44:AP45"/>
    <mergeCell ref="AW43:AY43"/>
    <mergeCell ref="AW35:AY37"/>
    <mergeCell ref="AT44:AV45"/>
    <mergeCell ref="AW44:AY45"/>
    <mergeCell ref="BX48:BY50"/>
    <mergeCell ref="CE54:CG56"/>
    <mergeCell ref="CG32:DC42"/>
    <mergeCell ref="CC54:CD56"/>
    <mergeCell ref="CY61:CZ63"/>
    <mergeCell ref="BU61:BW63"/>
    <mergeCell ref="BR61:BT63"/>
    <mergeCell ref="BW64:BX64"/>
    <mergeCell ref="BX43:BY45"/>
    <mergeCell ref="CV66:CX68"/>
    <mergeCell ref="AY68:BA69"/>
    <mergeCell ref="BX54:BY56"/>
    <mergeCell ref="BU54:BW56"/>
    <mergeCell ref="BZ54:CB56"/>
    <mergeCell ref="CF64:CG64"/>
    <mergeCell ref="BB57:BM59"/>
    <mergeCell ref="BB67:BM69"/>
    <mergeCell ref="BB62:BM64"/>
    <mergeCell ref="BH65:BM66"/>
    <mergeCell ref="BH60:BM61"/>
    <mergeCell ref="BX61:BZ63"/>
    <mergeCell ref="CA61:CC63"/>
    <mergeCell ref="BN65:BQ69"/>
    <mergeCell ref="BW69:BX69"/>
    <mergeCell ref="CD61:CF63"/>
    <mergeCell ref="CP61:CR63"/>
    <mergeCell ref="CS66:CU68"/>
    <mergeCell ref="BL54:BO56"/>
    <mergeCell ref="CV61:CX63"/>
    <mergeCell ref="BU66:BW68"/>
    <mergeCell ref="CP66:CR68"/>
    <mergeCell ref="CM61:CO63"/>
    <mergeCell ref="CH54:CI56"/>
    <mergeCell ref="H57:P59"/>
    <mergeCell ref="AH103:BH104"/>
    <mergeCell ref="AV81:AX83"/>
    <mergeCell ref="BD81:BE83"/>
    <mergeCell ref="BA81:BC83"/>
    <mergeCell ref="AY78:BA79"/>
    <mergeCell ref="AY81:AZ83"/>
    <mergeCell ref="AK93:AM95"/>
    <mergeCell ref="AQ93:AS95"/>
    <mergeCell ref="AD101:AE101"/>
    <mergeCell ref="R97:U101"/>
    <mergeCell ref="V98:X100"/>
    <mergeCell ref="AY100:BA101"/>
    <mergeCell ref="AQ98:AS100"/>
    <mergeCell ref="AQ66:AS68"/>
    <mergeCell ref="AQ71:AS73"/>
    <mergeCell ref="AH93:AJ95"/>
    <mergeCell ref="AW76:AX78"/>
    <mergeCell ref="G92:Q96"/>
    <mergeCell ref="V61:X63"/>
    <mergeCell ref="M78:Q79"/>
    <mergeCell ref="Y88:AA90"/>
    <mergeCell ref="D76:Q77"/>
    <mergeCell ref="R87:U91"/>
    <mergeCell ref="F25:H26"/>
    <mergeCell ref="F32:L33"/>
    <mergeCell ref="G35:I37"/>
    <mergeCell ref="J35:L37"/>
    <mergeCell ref="F27:H30"/>
    <mergeCell ref="AQ49:AS50"/>
    <mergeCell ref="AC25:AN26"/>
    <mergeCell ref="AQ25:BC26"/>
    <mergeCell ref="Y44:AA45"/>
    <mergeCell ref="AZ43:BB45"/>
    <mergeCell ref="BA35:BB37"/>
    <mergeCell ref="I25:K26"/>
    <mergeCell ref="AQ27:AS30"/>
    <mergeCell ref="J49:L50"/>
    <mergeCell ref="AE48:AG48"/>
    <mergeCell ref="AG27:AI30"/>
    <mergeCell ref="N27:P30"/>
    <mergeCell ref="R27:T30"/>
    <mergeCell ref="P48:R48"/>
    <mergeCell ref="S48:U48"/>
    <mergeCell ref="S43:U45"/>
    <mergeCell ref="AT27:AU30"/>
    <mergeCell ref="AN43:AP43"/>
    <mergeCell ref="AN35:AP37"/>
    <mergeCell ref="H81:J83"/>
    <mergeCell ref="H84:P86"/>
    <mergeCell ref="AM74:AN74"/>
    <mergeCell ref="AH76:AJ78"/>
    <mergeCell ref="AF81:AN83"/>
    <mergeCell ref="Y93:AA95"/>
    <mergeCell ref="AD96:AE96"/>
    <mergeCell ref="G65:Q69"/>
    <mergeCell ref="AE66:AG68"/>
    <mergeCell ref="AM69:AN69"/>
    <mergeCell ref="V88:X90"/>
    <mergeCell ref="V76:X78"/>
    <mergeCell ref="AB76:AD78"/>
    <mergeCell ref="AD91:AE91"/>
    <mergeCell ref="AD74:AE74"/>
    <mergeCell ref="AH71:AJ73"/>
    <mergeCell ref="AK76:AM78"/>
    <mergeCell ref="AN76:AP78"/>
    <mergeCell ref="AE71:AG73"/>
    <mergeCell ref="V93:X95"/>
    <mergeCell ref="V66:X68"/>
    <mergeCell ref="AD69:AE69"/>
    <mergeCell ref="AN66:AP68"/>
    <mergeCell ref="AM96:AN96"/>
    <mergeCell ref="BT202:BX205"/>
    <mergeCell ref="CC137:CN139"/>
    <mergeCell ref="CL203:CN204"/>
    <mergeCell ref="CO203:CQ204"/>
    <mergeCell ref="DD202:DF202"/>
    <mergeCell ref="CX202:CZ202"/>
    <mergeCell ref="CU202:CW202"/>
    <mergeCell ref="CF197:DG199"/>
    <mergeCell ref="CQ187:CS187"/>
    <mergeCell ref="CN191:CS191"/>
    <mergeCell ref="BU188:DH188"/>
    <mergeCell ref="DF191:DH191"/>
    <mergeCell ref="CG190:CM192"/>
    <mergeCell ref="CT187:CV187"/>
    <mergeCell ref="CK187:CM187"/>
    <mergeCell ref="CB187:CD187"/>
    <mergeCell ref="CH187:CJ187"/>
    <mergeCell ref="CA138:CB139"/>
    <mergeCell ref="DA202:DC202"/>
    <mergeCell ref="CZ190:DB192"/>
    <mergeCell ref="DC190:DE192"/>
    <mergeCell ref="CU191:CY191"/>
    <mergeCell ref="CN205:CO205"/>
    <mergeCell ref="CW169:CY170"/>
    <mergeCell ref="CY76:CZ78"/>
    <mergeCell ref="BQ84:CW86"/>
    <mergeCell ref="DA90:DB91"/>
    <mergeCell ref="BB89:BM91"/>
    <mergeCell ref="BH87:BM88"/>
    <mergeCell ref="BB92:BC93"/>
    <mergeCell ref="BN87:BQ91"/>
    <mergeCell ref="AW88:AX90"/>
    <mergeCell ref="BB84:BM86"/>
    <mergeCell ref="BB77:BM79"/>
    <mergeCell ref="BI81:BJ83"/>
    <mergeCell ref="CY93:CZ95"/>
    <mergeCell ref="CS93:CU95"/>
    <mergeCell ref="CG93:CI95"/>
    <mergeCell ref="CS88:CU90"/>
    <mergeCell ref="BH75:BM76"/>
    <mergeCell ref="BR76:BT78"/>
    <mergeCell ref="BB75:BC76"/>
    <mergeCell ref="AZ105:BB107"/>
    <mergeCell ref="AR81:AU83"/>
    <mergeCell ref="CA88:CC90"/>
    <mergeCell ref="BZ81:CB83"/>
    <mergeCell ref="AY108:BE109"/>
    <mergeCell ref="CF96:CG96"/>
    <mergeCell ref="CP106:CU107"/>
    <mergeCell ref="CY105:CZ107"/>
    <mergeCell ref="AQ105:AS107"/>
    <mergeCell ref="AT105:AV107"/>
    <mergeCell ref="BB94:BM96"/>
    <mergeCell ref="AY95:BA96"/>
    <mergeCell ref="AT93:AV95"/>
    <mergeCell ref="BQ81:BT83"/>
    <mergeCell ref="BL81:BO83"/>
    <mergeCell ref="BF81:BH83"/>
    <mergeCell ref="BH92:BM93"/>
    <mergeCell ref="BB87:BC88"/>
    <mergeCell ref="CS98:CU100"/>
    <mergeCell ref="BE203:BG204"/>
    <mergeCell ref="BB203:BD203"/>
    <mergeCell ref="AM203:AO204"/>
    <mergeCell ref="AA203:AC203"/>
    <mergeCell ref="AJ204:AL204"/>
    <mergeCell ref="U204:W204"/>
    <mergeCell ref="AZ197:BA199"/>
    <mergeCell ref="AV203:AX204"/>
    <mergeCell ref="AD197:AF199"/>
    <mergeCell ref="AG197:AI199"/>
    <mergeCell ref="BB204:BD204"/>
    <mergeCell ref="BB197:BD199"/>
    <mergeCell ref="AY204:BA204"/>
    <mergeCell ref="AY203:BA203"/>
    <mergeCell ref="BA194:BD195"/>
    <mergeCell ref="BA134:BN136"/>
    <mergeCell ref="BH110:BJ113"/>
    <mergeCell ref="BF144:BN148"/>
    <mergeCell ref="BP144:BQ144"/>
    <mergeCell ref="BC145:BE146"/>
    <mergeCell ref="BQ145:DJ148"/>
    <mergeCell ref="BC148:BE155"/>
    <mergeCell ref="BF149:BN153"/>
    <mergeCell ref="BQ149:DJ153"/>
    <mergeCell ref="BF154:BN158"/>
    <mergeCell ref="BQ154:CV158"/>
    <mergeCell ref="CX155:CY156"/>
    <mergeCell ref="DI138:DJ139"/>
    <mergeCell ref="BZ110:CB113"/>
    <mergeCell ref="BT110:BV113"/>
    <mergeCell ref="BK110:BM113"/>
    <mergeCell ref="AY110:BA113"/>
    <mergeCell ref="BB110:BD113"/>
    <mergeCell ref="BE110:BG113"/>
    <mergeCell ref="CC110:CE113"/>
    <mergeCell ref="CL110:CN113"/>
    <mergeCell ref="BO137:BZ139"/>
    <mergeCell ref="AM146:AZ148"/>
    <mergeCell ref="BH197:BJ199"/>
    <mergeCell ref="I163:P165"/>
    <mergeCell ref="I158:P159"/>
    <mergeCell ref="G146:J151"/>
    <mergeCell ref="E155:M156"/>
    <mergeCell ref="E153:N154"/>
    <mergeCell ref="BF141:BN143"/>
    <mergeCell ref="BQ141:DJ143"/>
    <mergeCell ref="AQ153:BA156"/>
    <mergeCell ref="BK197:BM199"/>
    <mergeCell ref="AJ197:AL199"/>
    <mergeCell ref="AS197:AU199"/>
    <mergeCell ref="Q190:AJ192"/>
    <mergeCell ref="BH191:BP191"/>
    <mergeCell ref="CW187:CY187"/>
    <mergeCell ref="BV187:CA187"/>
    <mergeCell ref="E191:K191"/>
    <mergeCell ref="L194:N195"/>
    <mergeCell ref="U194:AL195"/>
    <mergeCell ref="CZ155:DJ156"/>
    <mergeCell ref="CW168:DJ168"/>
    <mergeCell ref="CX161:CY162"/>
    <mergeCell ref="CZ161:DJ162"/>
    <mergeCell ref="CX163:DJ166"/>
    <mergeCell ref="CC209:CE209"/>
    <mergeCell ref="CO207:CQ208"/>
    <mergeCell ref="CC207:CE208"/>
    <mergeCell ref="CU209:CW209"/>
    <mergeCell ref="CO209:CQ209"/>
    <mergeCell ref="BZ209:CB209"/>
    <mergeCell ref="CF202:CH202"/>
    <mergeCell ref="CI202:CK202"/>
    <mergeCell ref="BZ202:CB202"/>
    <mergeCell ref="CO202:CQ202"/>
    <mergeCell ref="CE205:CF205"/>
    <mergeCell ref="CR202:CT202"/>
    <mergeCell ref="CC202:CE202"/>
    <mergeCell ref="CI203:CK204"/>
    <mergeCell ref="CW205:CX205"/>
    <mergeCell ref="CF209:CH209"/>
    <mergeCell ref="CU207:CW208"/>
    <mergeCell ref="CI207:CK208"/>
    <mergeCell ref="CL207:CN208"/>
    <mergeCell ref="BZ203:CB204"/>
    <mergeCell ref="CC203:CE204"/>
    <mergeCell ref="CF203:CH204"/>
    <mergeCell ref="CR203:CT204"/>
    <mergeCell ref="CR207:CT208"/>
    <mergeCell ref="B209:H209"/>
    <mergeCell ref="CC211:CE212"/>
    <mergeCell ref="CC213:CE213"/>
    <mergeCell ref="AD216:BL216"/>
    <mergeCell ref="AD213:AG213"/>
    <mergeCell ref="BZ211:CB212"/>
    <mergeCell ref="BZ213:CB213"/>
    <mergeCell ref="BQ211:BX214"/>
    <mergeCell ref="B210:G211"/>
    <mergeCell ref="R213:S213"/>
    <mergeCell ref="L213:N213"/>
    <mergeCell ref="F213:H213"/>
    <mergeCell ref="I213:K213"/>
    <mergeCell ref="O213:Q213"/>
    <mergeCell ref="AG209:AI209"/>
    <mergeCell ref="AJ209:AK209"/>
    <mergeCell ref="BO208:BP210"/>
    <mergeCell ref="AA209:AC209"/>
    <mergeCell ref="X209:Z209"/>
    <mergeCell ref="X206:AC208"/>
    <mergeCell ref="BZ207:CB208"/>
    <mergeCell ref="AG206:AI208"/>
    <mergeCell ref="AD209:AE209"/>
    <mergeCell ref="AH213:AI213"/>
    <mergeCell ref="CQ223:DH223"/>
    <mergeCell ref="BQ223:CP223"/>
    <mergeCell ref="BR217:BS217"/>
    <mergeCell ref="BR216:BV216"/>
    <mergeCell ref="CX213:CZ213"/>
    <mergeCell ref="F217:H217"/>
    <mergeCell ref="I217:K217"/>
    <mergeCell ref="L217:N217"/>
    <mergeCell ref="N214:R215"/>
    <mergeCell ref="AB213:AC213"/>
    <mergeCell ref="W213:AA213"/>
    <mergeCell ref="CL213:CN213"/>
    <mergeCell ref="CF213:CH213"/>
    <mergeCell ref="CO213:CQ213"/>
    <mergeCell ref="CR213:CT213"/>
    <mergeCell ref="CI213:CK213"/>
    <mergeCell ref="CQ215:DH216"/>
    <mergeCell ref="CU213:CW213"/>
    <mergeCell ref="BM219:BO220"/>
    <mergeCell ref="W218:AA218"/>
    <mergeCell ref="CQ217:DH217"/>
    <mergeCell ref="DG213:DH213"/>
    <mergeCell ref="CE214:CF214"/>
    <mergeCell ref="CN214:CO214"/>
    <mergeCell ref="CW214:CX214"/>
    <mergeCell ref="DD213:DF213"/>
    <mergeCell ref="DA213:DC213"/>
    <mergeCell ref="CX211:CZ212"/>
    <mergeCell ref="CR209:CT209"/>
    <mergeCell ref="CX209:CZ209"/>
    <mergeCell ref="CL211:CN212"/>
    <mergeCell ref="CO211:CQ212"/>
    <mergeCell ref="CR211:CT212"/>
    <mergeCell ref="CU211:CW212"/>
    <mergeCell ref="CI209:CK209"/>
    <mergeCell ref="CF211:CH212"/>
    <mergeCell ref="CI211:CK212"/>
    <mergeCell ref="CB129:CC131"/>
    <mergeCell ref="DG203:DH204"/>
    <mergeCell ref="CX207:CZ208"/>
    <mergeCell ref="DA211:DC212"/>
    <mergeCell ref="BQ202:BS210"/>
    <mergeCell ref="BT207:BX210"/>
    <mergeCell ref="DG209:DH209"/>
    <mergeCell ref="CE210:CF210"/>
    <mergeCell ref="CN210:CO210"/>
    <mergeCell ref="CW210:CX210"/>
    <mergeCell ref="DA209:DC209"/>
    <mergeCell ref="DD209:DF209"/>
    <mergeCell ref="CL209:CN209"/>
    <mergeCell ref="DA203:DC204"/>
    <mergeCell ref="DD203:DF204"/>
    <mergeCell ref="CU203:CW204"/>
    <mergeCell ref="DA207:DC208"/>
    <mergeCell ref="DD211:DF212"/>
    <mergeCell ref="DD207:DF208"/>
    <mergeCell ref="CX203:CZ204"/>
    <mergeCell ref="CL202:CN202"/>
    <mergeCell ref="AT76:AV78"/>
    <mergeCell ref="BB72:BM74"/>
    <mergeCell ref="BW74:BX74"/>
    <mergeCell ref="BU76:BW78"/>
    <mergeCell ref="BN92:BQ96"/>
    <mergeCell ref="BR88:BT90"/>
    <mergeCell ref="BW79:BX79"/>
    <mergeCell ref="BU81:BW83"/>
    <mergeCell ref="BX76:BZ78"/>
    <mergeCell ref="BN70:BQ74"/>
    <mergeCell ref="BN75:BQ79"/>
    <mergeCell ref="BX71:BZ73"/>
    <mergeCell ref="BU71:BW73"/>
    <mergeCell ref="AY73:BA74"/>
    <mergeCell ref="AY90:BA91"/>
    <mergeCell ref="DL21:DM21"/>
    <mergeCell ref="DF57:DG57"/>
    <mergeCell ref="DD58:DE69"/>
    <mergeCell ref="DF58:DG101"/>
    <mergeCell ref="DD57:DE57"/>
    <mergeCell ref="DA78:DB79"/>
    <mergeCell ref="BU43:BW45"/>
    <mergeCell ref="BU98:BW100"/>
    <mergeCell ref="BW96:BX96"/>
    <mergeCell ref="BU88:BW90"/>
    <mergeCell ref="BW91:BX91"/>
    <mergeCell ref="CA66:CC68"/>
    <mergeCell ref="CO64:CP64"/>
    <mergeCell ref="CK54:CN56"/>
    <mergeCell ref="CG26:DC31"/>
    <mergeCell ref="BQ57:CW59"/>
    <mergeCell ref="BN46:BT47"/>
    <mergeCell ref="CF51:DB52"/>
    <mergeCell ref="CY66:CZ68"/>
    <mergeCell ref="BO48:BQ50"/>
    <mergeCell ref="BU46:CF47"/>
    <mergeCell ref="BI30:BU31"/>
    <mergeCell ref="BI32:BN33"/>
    <mergeCell ref="BO32:BU33"/>
    <mergeCell ref="BK203:BM203"/>
    <mergeCell ref="CF207:CH208"/>
    <mergeCell ref="V105:X107"/>
    <mergeCell ref="Y105:AA107"/>
    <mergeCell ref="AB105:AD107"/>
    <mergeCell ref="N124:AC126"/>
    <mergeCell ref="AE154:AN155"/>
    <mergeCell ref="BC191:BG191"/>
    <mergeCell ref="AM194:AX195"/>
    <mergeCell ref="AM197:AO199"/>
    <mergeCell ref="AP197:AR199"/>
    <mergeCell ref="BH204:BJ204"/>
    <mergeCell ref="BH203:BJ203"/>
    <mergeCell ref="CD105:CE107"/>
    <mergeCell ref="BR105:BT107"/>
    <mergeCell ref="BX105:BZ107"/>
    <mergeCell ref="BG194:BM195"/>
    <mergeCell ref="AX187:BF187"/>
    <mergeCell ref="AY150:AZ151"/>
    <mergeCell ref="AQ108:AX109"/>
    <mergeCell ref="BB124:BC126"/>
    <mergeCell ref="BC141:BE143"/>
    <mergeCell ref="BN110:BP113"/>
    <mergeCell ref="BA137:BL139"/>
    <mergeCell ref="XFB92:XFB96"/>
    <mergeCell ref="XFB97:XFB101"/>
    <mergeCell ref="XFC92:XFC96"/>
    <mergeCell ref="XFC97:XFC101"/>
    <mergeCell ref="XEX92:XEX96"/>
    <mergeCell ref="XFA98:XFA101"/>
    <mergeCell ref="D81:F101"/>
    <mergeCell ref="BN203:BO204"/>
    <mergeCell ref="BK204:BM204"/>
    <mergeCell ref="BR93:BT95"/>
    <mergeCell ref="BB99:BM101"/>
    <mergeCell ref="BX93:BZ95"/>
    <mergeCell ref="BU93:BW95"/>
    <mergeCell ref="BX88:BZ90"/>
    <mergeCell ref="BX81:BY83"/>
    <mergeCell ref="CF110:CH113"/>
    <mergeCell ref="BQ110:BS113"/>
    <mergeCell ref="I197:K199"/>
    <mergeCell ref="L197:N199"/>
    <mergeCell ref="E194:K195"/>
    <mergeCell ref="O204:Q204"/>
    <mergeCell ref="L204:N204"/>
    <mergeCell ref="F197:H199"/>
    <mergeCell ref="O197:Q199"/>
    <mergeCell ref="XFA93:XFA96"/>
    <mergeCell ref="XEX97:XEX101"/>
    <mergeCell ref="XEY92:XEY96"/>
    <mergeCell ref="XEY97:XEY101"/>
    <mergeCell ref="XEZ92:XEZ96"/>
    <mergeCell ref="XEZ97:XEZ101"/>
    <mergeCell ref="CM93:CO95"/>
    <mergeCell ref="CJ98:CL100"/>
    <mergeCell ref="CV105:CX107"/>
    <mergeCell ref="CM98:CO100"/>
    <mergeCell ref="CP98:CR100"/>
    <mergeCell ref="CO101:CP101"/>
    <mergeCell ref="CY98:CZ100"/>
    <mergeCell ref="CV93:CX95"/>
    <mergeCell ref="CO96:CP96"/>
    <mergeCell ref="DA95:DB96"/>
    <mergeCell ref="DA100:DB101"/>
    <mergeCell ref="CV98:CX100"/>
    <mergeCell ref="AY144:AZ145"/>
    <mergeCell ref="AY138:AZ139"/>
    <mergeCell ref="D162:F165"/>
    <mergeCell ref="D136:F151"/>
    <mergeCell ref="AS169:AU170"/>
    <mergeCell ref="BI169:BS173"/>
    <mergeCell ref="BT169:BV170"/>
    <mergeCell ref="CJ169:CL170"/>
    <mergeCell ref="CQ169:CV170"/>
    <mergeCell ref="B168:D168"/>
    <mergeCell ref="E168:O168"/>
    <mergeCell ref="P168:AE168"/>
    <mergeCell ref="AF168:AR168"/>
    <mergeCell ref="AS168:BH168"/>
    <mergeCell ref="BI168:BS168"/>
    <mergeCell ref="BT168:CI168"/>
    <mergeCell ref="CJ168:CV168"/>
    <mergeCell ref="T157:BA161"/>
    <mergeCell ref="T162:BA166"/>
    <mergeCell ref="BC160:CV160"/>
    <mergeCell ref="DI172:DJ173"/>
    <mergeCell ref="BC161:BV166"/>
    <mergeCell ref="BW161:CV165"/>
    <mergeCell ref="P171:AB173"/>
    <mergeCell ref="AF171:AR178"/>
    <mergeCell ref="AS171:BF173"/>
    <mergeCell ref="BT171:CF173"/>
    <mergeCell ref="CJ171:CV173"/>
    <mergeCell ref="CW171:DH173"/>
    <mergeCell ref="AC172:AE173"/>
    <mergeCell ref="BG172:BH173"/>
    <mergeCell ref="CG172:CI173"/>
    <mergeCell ref="DI177:DJ178"/>
    <mergeCell ref="E174:O178"/>
    <mergeCell ref="P174:R175"/>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DI182:DJ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CZ187:DB187"/>
    <mergeCell ref="DC187:DE187"/>
    <mergeCell ref="BT190:BY192"/>
    <mergeCell ref="BZ191:CE191"/>
    <mergeCell ref="CN187:CP187"/>
    <mergeCell ref="S189:AH189"/>
    <mergeCell ref="BL187:BQ187"/>
    <mergeCell ref="CE187:CG187"/>
    <mergeCell ref="DF187:DH187"/>
  </mergeCells>
  <phoneticPr fontId="2"/>
  <conditionalFormatting sqref="AM143:AX145">
    <cfRule type="expression" dxfId="17" priority="8">
      <formula>IF(AND(AND($CV$105=3,$CD$129="充当を優先（残額は還付）"),OR($AY$124=1,$AY$124=3,$AY$124="")),TRUE,FALSE)</formula>
    </cfRule>
  </conditionalFormatting>
  <conditionalFormatting sqref="AM149:AX151">
    <cfRule type="expression" dxfId="16" priority="7">
      <formula>IF(AND(AND($CV$105=3,$CD$129="充当を優先（残額は還付）"),OR($AY$124=1,$AY$124=3,$AY$124="")),TRUE,FALSE)</formula>
    </cfRule>
  </conditionalFormatting>
  <conditionalFormatting sqref="AS171:BF173">
    <cfRule type="expression" priority="6">
      <formula>AND(MOD(ROUNDDOWN(($AS$171),3),1)=0,$AS$171&lt;&gt;0)</formula>
    </cfRule>
  </conditionalFormatting>
  <conditionalFormatting sqref="AS176:BF178">
    <cfRule type="expression" dxfId="15" priority="5">
      <formula>AND(MOD(ROUNDDOWN(($AS$176),3),1)=0,$AS$176&lt;&gt;0)</formula>
    </cfRule>
  </conditionalFormatting>
  <conditionalFormatting sqref="AS181:BF183">
    <cfRule type="expression" dxfId="14" priority="4">
      <formula>AND(MOD(ROUNDDOWN(($AS$181),3),1)=0,$AS$181&lt;&gt;0)</formula>
    </cfRule>
  </conditionalFormatting>
  <conditionalFormatting sqref="AY124:BA126">
    <cfRule type="expression" dxfId="12" priority="22" stopIfTrue="1">
      <formula>AND($CD$129="充当を優先（残額は還付）",$AY$124="")</formula>
    </cfRule>
  </conditionalFormatting>
  <conditionalFormatting sqref="CW171:DH173">
    <cfRule type="expression" dxfId="10" priority="3">
      <formula>AND(MOD(ROUNDDOWN(($CW$171),3),1)=0,$CW$171&lt;&gt;0)</formula>
    </cfRule>
  </conditionalFormatting>
  <conditionalFormatting sqref="CW176:DH178">
    <cfRule type="expression" dxfId="9" priority="2">
      <formula>AND(MOD(ROUNDDOWN(($CW$176),3),1)=0,$CW$176&lt;&gt;0)</formula>
    </cfRule>
  </conditionalFormatting>
  <conditionalFormatting sqref="CW181:DH183">
    <cfRule type="expression" dxfId="8" priority="1">
      <formula>AND(MOD(ROUNDDOWN(($CW$181),3),1)=0,$CW$181&lt;&gt;0)</formula>
    </cfRule>
  </conditionalFormatting>
  <dataValidations xWindow="882" yWindow="388" count="4">
    <dataValidation type="list" allowBlank="1" showInputMessage="1" showErrorMessage="1" error="概算保険料額が４０万円以上（片保険の場合は２０万円以上）の場合のみ「３」が選択できます。" sqref="CV105:CX107" xr:uid="{00000000-0002-0000-0200-000000000000}">
      <formula1>IF(DA105="可能",可能,$DD$106)</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200-000001000000}">
      <formula1>INDIRECT(DL135)</formula1>
    </dataValidation>
    <dataValidation type="list" allowBlank="1" showInputMessage="1" showErrorMessage="1" sqref="CD129:DD131" xr:uid="{00000000-0002-0000-0200-000003000000}">
      <formula1>還付</formula1>
    </dataValidation>
    <dataValidation type="list" allowBlank="1" showInputMessage="1" showErrorMessage="1" error="料率が間違っております。" sqref="BB99:BM101" xr:uid="{0DCF9133-64A9-4B03-9AB4-B3957D2061EB}">
      <formula1>概算雇用保険料率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48" orientation="portrait" r:id="rId1"/>
  <headerFooter alignWithMargins="0"/>
  <rowBreaks count="1" manualBreakCount="1">
    <brk id="102" max="114" man="1"/>
  </rowBreaks>
  <drawing r:id="rId2"/>
  <extLst>
    <ext xmlns:x14="http://schemas.microsoft.com/office/spreadsheetml/2009/9/main" uri="{78C0D931-6437-407d-A8EE-F0AAD7539E65}">
      <x14:conditionalFormattings>
        <x14:conditionalFormatting xmlns:xm="http://schemas.microsoft.com/office/excel/2006/main">
          <x14:cfRule type="expression" priority="14" id="{570CBDF0-09C1-490D-8311-AA5BF7FD1923}">
            <xm:f>OR('保険料計算シート（非表示）'!M25=4,'保険料計算シート（非表示）'!M25=5)</xm:f>
            <x14:dxf>
              <fill>
                <patternFill>
                  <bgColor theme="0" tint="-0.499984740745262"/>
                </patternFill>
              </fill>
            </x14:dxf>
          </x14:cfRule>
          <xm:sqref>AY124:BA126</xm:sqref>
        </x14:conditionalFormatting>
        <x14:conditionalFormatting xmlns:xm="http://schemas.microsoft.com/office/excel/2006/main">
          <x14:cfRule type="expression" priority="9" id="{8A7974ED-A4D7-4C10-8258-497A218D7159}">
            <xm:f>'保険料計算シート（非表示）'!M25=5</xm:f>
            <x14:dxf>
              <fill>
                <patternFill>
                  <bgColor theme="0" tint="-0.499984740745262"/>
                </patternFill>
              </fill>
            </x14:dxf>
          </x14:cfRule>
          <xm:sqref>CD129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364"/>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79"/>
      <c r="CM1" s="379"/>
      <c r="CN1" s="379"/>
    </row>
    <row r="2" spans="1:93">
      <c r="A2" s="364"/>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2404" t="s">
        <v>497</v>
      </c>
      <c r="BD2" s="2405"/>
      <c r="BE2" s="2405"/>
      <c r="BF2" s="2405"/>
      <c r="BG2" s="2405"/>
      <c r="BH2" s="2405"/>
      <c r="BI2" s="2405"/>
      <c r="BJ2" s="2405"/>
      <c r="BK2" s="2405"/>
      <c r="BL2" s="2405"/>
      <c r="BM2" s="2405"/>
      <c r="BN2" s="2405"/>
      <c r="BO2" s="2405"/>
      <c r="BP2" s="2406"/>
      <c r="BQ2" s="364"/>
      <c r="BR2" s="364"/>
      <c r="BS2" s="364"/>
      <c r="BT2" s="364"/>
      <c r="BU2" s="364"/>
      <c r="BV2" s="364"/>
      <c r="BW2" s="364"/>
      <c r="BX2" s="364"/>
      <c r="BY2" s="364"/>
      <c r="BZ2" s="364"/>
      <c r="CA2" s="364"/>
      <c r="CB2" s="364"/>
      <c r="CC2" s="364"/>
      <c r="CD2" s="364"/>
      <c r="CE2" s="364"/>
      <c r="CF2" s="364"/>
      <c r="CG2" s="364"/>
      <c r="CH2" s="364"/>
      <c r="CI2" s="364"/>
      <c r="CJ2" s="364"/>
      <c r="CK2" s="364"/>
      <c r="CL2" s="379"/>
      <c r="CM2" s="379"/>
      <c r="CN2" s="379"/>
      <c r="CO2" s="364"/>
    </row>
    <row r="3" spans="1:93" ht="14.25">
      <c r="A3" s="365"/>
      <c r="B3" s="365"/>
      <c r="C3" s="365"/>
      <c r="D3" s="365"/>
      <c r="E3" s="365"/>
      <c r="F3" s="2421" t="s">
        <v>54</v>
      </c>
      <c r="G3" s="2421"/>
      <c r="H3" s="2421"/>
      <c r="I3" s="2421" t="s">
        <v>55</v>
      </c>
      <c r="J3" s="2421"/>
      <c r="K3" s="2421"/>
      <c r="L3" s="366"/>
      <c r="M3" s="364"/>
      <c r="N3" s="364"/>
      <c r="O3" s="364"/>
      <c r="P3" s="364"/>
      <c r="Q3" s="364"/>
      <c r="R3" s="364"/>
      <c r="S3" s="364"/>
      <c r="T3" s="364"/>
      <c r="U3" s="364"/>
      <c r="V3" s="364"/>
      <c r="W3" s="364"/>
      <c r="X3" s="364"/>
      <c r="Y3" s="364"/>
      <c r="Z3" s="364"/>
      <c r="AA3" s="364"/>
      <c r="AB3" s="367"/>
      <c r="AC3" s="2385" t="s">
        <v>56</v>
      </c>
      <c r="AD3" s="2385"/>
      <c r="AE3" s="2385"/>
      <c r="AF3" s="2385"/>
      <c r="AG3" s="2385"/>
      <c r="AH3" s="2385"/>
      <c r="AI3" s="2385"/>
      <c r="AJ3" s="2385"/>
      <c r="AK3" s="2385"/>
      <c r="AL3" s="2385"/>
      <c r="AM3" s="2385"/>
      <c r="AN3" s="2385"/>
      <c r="AO3" s="367"/>
      <c r="AP3" s="364"/>
      <c r="AQ3" s="2385" t="s">
        <v>469</v>
      </c>
      <c r="AR3" s="2385"/>
      <c r="AS3" s="2385"/>
      <c r="AT3" s="2385"/>
      <c r="AU3" s="2385"/>
      <c r="AV3" s="2385"/>
      <c r="AW3" s="2385"/>
      <c r="AX3" s="2385"/>
      <c r="AY3" s="2385"/>
      <c r="AZ3" s="2385"/>
      <c r="BA3" s="2385"/>
      <c r="BB3" s="2385"/>
      <c r="BC3" s="2407"/>
      <c r="BD3" s="2408"/>
      <c r="BE3" s="2408"/>
      <c r="BF3" s="2408"/>
      <c r="BG3" s="2408"/>
      <c r="BH3" s="2408"/>
      <c r="BI3" s="2408"/>
      <c r="BJ3" s="2408"/>
      <c r="BK3" s="2408"/>
      <c r="BL3" s="2408"/>
      <c r="BM3" s="2408"/>
      <c r="BN3" s="2408"/>
      <c r="BO3" s="2408"/>
      <c r="BP3" s="2409"/>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4.25">
      <c r="A4" s="365"/>
      <c r="B4" s="365"/>
      <c r="C4" s="365"/>
      <c r="D4" s="365"/>
      <c r="E4" s="365"/>
      <c r="F4" s="2421"/>
      <c r="G4" s="2421"/>
      <c r="H4" s="2421"/>
      <c r="I4" s="2421"/>
      <c r="J4" s="2421"/>
      <c r="K4" s="2421"/>
      <c r="L4" s="366"/>
      <c r="M4" s="364"/>
      <c r="N4" s="364"/>
      <c r="O4" s="364"/>
      <c r="P4" s="364"/>
      <c r="Q4" s="364"/>
      <c r="R4" s="364"/>
      <c r="S4" s="364"/>
      <c r="T4" s="364"/>
      <c r="U4" s="364"/>
      <c r="V4" s="364"/>
      <c r="W4" s="364"/>
      <c r="X4" s="364"/>
      <c r="Y4" s="364"/>
      <c r="Z4" s="364"/>
      <c r="AA4" s="367"/>
      <c r="AB4" s="367"/>
      <c r="AC4" s="2385"/>
      <c r="AD4" s="2385"/>
      <c r="AE4" s="2385"/>
      <c r="AF4" s="2385"/>
      <c r="AG4" s="2385"/>
      <c r="AH4" s="2385"/>
      <c r="AI4" s="2385"/>
      <c r="AJ4" s="2385"/>
      <c r="AK4" s="2385"/>
      <c r="AL4" s="2385"/>
      <c r="AM4" s="2385"/>
      <c r="AN4" s="2385"/>
      <c r="AO4" s="367"/>
      <c r="AP4" s="364"/>
      <c r="AQ4" s="2385"/>
      <c r="AR4" s="2385"/>
      <c r="AS4" s="2385"/>
      <c r="AT4" s="2385"/>
      <c r="AU4" s="2385"/>
      <c r="AV4" s="2385"/>
      <c r="AW4" s="2385"/>
      <c r="AX4" s="2385"/>
      <c r="AY4" s="2385"/>
      <c r="AZ4" s="2385"/>
      <c r="BA4" s="2385"/>
      <c r="BB4" s="2385"/>
      <c r="BC4" s="2410" t="s">
        <v>498</v>
      </c>
      <c r="BD4" s="2411"/>
      <c r="BE4" s="2411"/>
      <c r="BF4" s="2411"/>
      <c r="BG4" s="2411"/>
      <c r="BH4" s="2411"/>
      <c r="BI4" s="2411"/>
      <c r="BJ4" s="2411"/>
      <c r="BK4" s="2411"/>
      <c r="BL4" s="2411"/>
      <c r="BM4" s="2411"/>
      <c r="BN4" s="2411"/>
      <c r="BO4" s="2411"/>
      <c r="BP4" s="2412"/>
      <c r="BQ4" s="364"/>
      <c r="BR4" s="364"/>
      <c r="BS4" s="364"/>
      <c r="BT4" s="364"/>
      <c r="BU4" s="364"/>
      <c r="BV4" s="364"/>
      <c r="BW4" s="364"/>
      <c r="BX4" s="364"/>
      <c r="BY4" s="364"/>
      <c r="BZ4" s="364"/>
      <c r="CA4" s="364"/>
      <c r="CB4" s="364"/>
      <c r="CC4" s="364"/>
      <c r="CD4" s="364"/>
      <c r="CE4" s="364"/>
      <c r="CF4" s="364"/>
      <c r="CG4" s="364"/>
      <c r="CH4" s="364"/>
      <c r="CI4" s="364"/>
      <c r="CJ4" s="364"/>
      <c r="CK4" s="364"/>
      <c r="CL4" s="379"/>
      <c r="CM4" s="379"/>
      <c r="CN4" s="379"/>
      <c r="CO4" s="364"/>
    </row>
    <row r="5" spans="1:93" ht="19.5" customHeight="1">
      <c r="A5" s="364"/>
      <c r="B5" s="364"/>
      <c r="C5" s="364"/>
      <c r="D5" s="364"/>
      <c r="E5" s="364"/>
      <c r="F5" s="368"/>
      <c r="G5" s="369"/>
      <c r="H5" s="369"/>
      <c r="I5" s="2387">
        <f>申告書記入イメージ!F27</f>
        <v>3</v>
      </c>
      <c r="J5" s="2387"/>
      <c r="K5" s="2387"/>
      <c r="L5" s="2387">
        <f>申告書記入イメージ!J27</f>
        <v>2</v>
      </c>
      <c r="M5" s="2387"/>
      <c r="N5" s="2387"/>
      <c r="O5" s="2387">
        <f>申告書記入イメージ!N27</f>
        <v>7</v>
      </c>
      <c r="P5" s="2387"/>
      <c r="Q5" s="2387"/>
      <c r="R5" s="2387">
        <f>申告書記入イメージ!R27</f>
        <v>0</v>
      </c>
      <c r="S5" s="2387"/>
      <c r="T5" s="2387"/>
      <c r="U5" s="2387">
        <f>申告書記入イメージ!V27</f>
        <v>1</v>
      </c>
      <c r="V5" s="2387"/>
      <c r="W5" s="2387"/>
      <c r="X5" s="369"/>
      <c r="Y5" s="370"/>
      <c r="Z5" s="364"/>
      <c r="AA5" s="364"/>
      <c r="AB5" s="364"/>
      <c r="AC5" s="2386"/>
      <c r="AD5" s="2387"/>
      <c r="AE5" s="2388"/>
      <c r="AF5" s="2386"/>
      <c r="AG5" s="2387"/>
      <c r="AH5" s="2388"/>
      <c r="AI5" s="364"/>
      <c r="AJ5" s="364"/>
      <c r="AK5" s="364"/>
      <c r="AL5" s="364"/>
      <c r="AM5" s="364"/>
      <c r="AN5" s="364"/>
      <c r="AO5" s="364"/>
      <c r="AP5" s="364"/>
      <c r="AQ5" s="2386"/>
      <c r="AR5" s="2387"/>
      <c r="AS5" s="2388"/>
      <c r="AT5" s="375" t="s">
        <v>489</v>
      </c>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78"/>
      <c r="BV5" s="378"/>
      <c r="BW5" s="378"/>
      <c r="BX5" s="378"/>
      <c r="BY5" s="498"/>
      <c r="BZ5" s="498"/>
      <c r="CA5" s="378" t="s">
        <v>494</v>
      </c>
      <c r="CB5" s="378"/>
      <c r="CC5" s="498"/>
      <c r="CD5" s="498"/>
      <c r="CE5" s="378" t="s">
        <v>495</v>
      </c>
      <c r="CF5" s="378"/>
      <c r="CG5" s="498"/>
      <c r="CH5" s="498"/>
      <c r="CI5" s="378" t="s">
        <v>496</v>
      </c>
      <c r="CJ5" s="378"/>
      <c r="CK5" s="378"/>
      <c r="CL5" s="380"/>
      <c r="CM5" s="379"/>
      <c r="CN5" s="379"/>
      <c r="CO5" s="364"/>
    </row>
    <row r="6" spans="1:93" ht="15.75" customHeight="1">
      <c r="A6" s="364"/>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2389" t="s">
        <v>101</v>
      </c>
      <c r="AX6" s="2390"/>
      <c r="AY6" s="2390"/>
      <c r="AZ6" s="2390"/>
      <c r="BA6" s="2390"/>
      <c r="BB6" s="2390"/>
      <c r="BC6" s="2390"/>
      <c r="BD6" s="2390"/>
      <c r="BE6" s="2390"/>
      <c r="BF6" s="2390"/>
      <c r="BG6" s="2390"/>
      <c r="BH6" s="2390"/>
      <c r="BI6" s="2390"/>
      <c r="BJ6" s="2390"/>
      <c r="BK6" s="2390"/>
      <c r="BL6" s="2390"/>
      <c r="BM6" s="2390"/>
      <c r="BN6" s="2390"/>
      <c r="BO6" s="2390"/>
      <c r="BP6" s="2390"/>
      <c r="BQ6" s="2390"/>
      <c r="BR6" s="2390"/>
      <c r="BS6" s="2391"/>
      <c r="BT6" s="364"/>
      <c r="BU6" s="364"/>
      <c r="BV6" s="364"/>
      <c r="BW6" s="364"/>
      <c r="BX6" s="364"/>
      <c r="BY6" s="364"/>
      <c r="BZ6" s="364"/>
      <c r="CA6" s="364"/>
      <c r="CB6" s="364"/>
      <c r="CC6" s="364"/>
      <c r="CD6" s="364"/>
      <c r="CE6" s="364"/>
      <c r="CF6" s="364"/>
      <c r="CG6" s="364"/>
      <c r="CH6" s="364"/>
      <c r="CI6" s="364"/>
      <c r="CJ6" s="364"/>
      <c r="CK6" s="364"/>
      <c r="CL6" s="379"/>
      <c r="CM6" s="379"/>
      <c r="CN6" s="379"/>
      <c r="CO6" s="364"/>
    </row>
    <row r="7" spans="1:93" ht="19.149999999999999" customHeight="1">
      <c r="B7" s="2415" t="s">
        <v>465</v>
      </c>
      <c r="C7" s="2416"/>
      <c r="D7" s="2417"/>
      <c r="E7" s="2422" t="s">
        <v>30</v>
      </c>
      <c r="F7" s="2423"/>
      <c r="G7" s="2423"/>
      <c r="H7" s="2423"/>
      <c r="I7" s="2423"/>
      <c r="J7" s="2424"/>
      <c r="K7" s="371" t="s">
        <v>18</v>
      </c>
      <c r="L7" s="372"/>
      <c r="M7" s="373"/>
      <c r="N7" s="2422" t="s">
        <v>466</v>
      </c>
      <c r="O7" s="2423"/>
      <c r="P7" s="2423"/>
      <c r="Q7" s="2423"/>
      <c r="R7" s="2423"/>
      <c r="S7" s="2424"/>
      <c r="T7" s="2427" t="s">
        <v>467</v>
      </c>
      <c r="U7" s="2428"/>
      <c r="V7" s="2428"/>
      <c r="W7" s="2428"/>
      <c r="X7" s="2428"/>
      <c r="Y7" s="2428"/>
      <c r="Z7" s="2428"/>
      <c r="AA7" s="2428"/>
      <c r="AB7" s="2428"/>
      <c r="AC7" s="2428"/>
      <c r="AD7" s="2428"/>
      <c r="AE7" s="2428"/>
      <c r="AF7" s="2428"/>
      <c r="AG7" s="2428"/>
      <c r="AH7" s="2428"/>
      <c r="AI7" s="2428"/>
      <c r="AJ7" s="2428"/>
      <c r="AK7" s="2429"/>
      <c r="AL7" s="2427" t="s">
        <v>468</v>
      </c>
      <c r="AM7" s="2428"/>
      <c r="AN7" s="2428"/>
      <c r="AO7" s="2428"/>
      <c r="AP7" s="2428"/>
      <c r="AQ7" s="2428"/>
      <c r="AR7" s="2428"/>
      <c r="AS7" s="2429"/>
      <c r="AT7" s="364"/>
      <c r="AU7" s="364"/>
      <c r="AV7" s="364"/>
      <c r="AW7" s="2392" t="s">
        <v>470</v>
      </c>
      <c r="AX7" s="2393"/>
      <c r="AY7" s="2393"/>
      <c r="AZ7" s="2393"/>
      <c r="BA7" s="2394"/>
      <c r="BB7" s="2395" t="s">
        <v>471</v>
      </c>
      <c r="BC7" s="2396"/>
      <c r="BD7" s="2396"/>
      <c r="BE7" s="2396"/>
      <c r="BF7" s="2396"/>
      <c r="BG7" s="2397"/>
      <c r="BH7" s="2392" t="s">
        <v>472</v>
      </c>
      <c r="BI7" s="2393"/>
      <c r="BJ7" s="2393"/>
      <c r="BK7" s="2393"/>
      <c r="BL7" s="2393"/>
      <c r="BM7" s="2393"/>
      <c r="BN7" s="2394"/>
      <c r="BO7" s="2398" t="s">
        <v>473</v>
      </c>
      <c r="BP7" s="2399"/>
      <c r="BQ7" s="2399"/>
      <c r="BR7" s="2399"/>
      <c r="BS7" s="2400"/>
      <c r="BT7" s="364"/>
      <c r="BU7" s="364" t="s">
        <v>499</v>
      </c>
      <c r="BV7" s="364"/>
      <c r="BW7" s="364"/>
      <c r="BX7" s="364"/>
      <c r="BY7" s="364"/>
      <c r="BZ7" s="364"/>
      <c r="CA7" s="364"/>
      <c r="CB7" s="364"/>
      <c r="CC7" s="364"/>
      <c r="CD7" s="364"/>
      <c r="CE7" s="364"/>
      <c r="CF7" s="364"/>
      <c r="CG7" s="364"/>
      <c r="CH7" s="364"/>
      <c r="CI7" s="364"/>
      <c r="CJ7" s="364"/>
      <c r="CK7" s="364"/>
      <c r="CL7" s="379"/>
      <c r="CM7" s="379"/>
      <c r="CN7" s="379"/>
      <c r="CO7" s="364"/>
    </row>
    <row r="8" spans="1:93" ht="23.25" customHeight="1">
      <c r="B8" s="2418"/>
      <c r="C8" s="2419"/>
      <c r="D8" s="2420"/>
      <c r="E8" s="2425" t="str">
        <f>IF(申告書記入イメージ!M35=0,"",申告書記入イメージ!G35)</f>
        <v/>
      </c>
      <c r="F8" s="2426"/>
      <c r="G8" s="2426"/>
      <c r="H8" s="2413" t="str">
        <f>IF(申告書記入イメージ!M35=0,"",申告書記入イメージ!J35)</f>
        <v/>
      </c>
      <c r="I8" s="2426"/>
      <c r="J8" s="2414"/>
      <c r="K8" s="2425" t="str">
        <f>IF(申告書記入イメージ!M35=0,"",申告書記入イメージ!M35)</f>
        <v/>
      </c>
      <c r="L8" s="2426"/>
      <c r="M8" s="2414"/>
      <c r="N8" s="2425" t="str">
        <f>IF(申告書記入イメージ!M35=0,"",申告書記入イメージ!P35)</f>
        <v/>
      </c>
      <c r="O8" s="2426"/>
      <c r="P8" s="2426"/>
      <c r="Q8" s="2413" t="str">
        <f>IF(申告書記入イメージ!M35=0,"",申告書記入イメージ!S35)</f>
        <v/>
      </c>
      <c r="R8" s="2426"/>
      <c r="S8" s="2414"/>
      <c r="T8" s="2425" t="str">
        <f>IF(申告書記入イメージ!M35=0,"",申告書記入イメージ!V35)</f>
        <v/>
      </c>
      <c r="U8" s="2426"/>
      <c r="V8" s="2426"/>
      <c r="W8" s="2413" t="str">
        <f>IF(申告書記入イメージ!M35=0,"",申告書記入イメージ!Y35)</f>
        <v/>
      </c>
      <c r="X8" s="2426"/>
      <c r="Y8" s="2426"/>
      <c r="Z8" s="2413" t="str">
        <f>IF(申告書記入イメージ!M35=0,"",申告書記入イメージ!AB35)</f>
        <v/>
      </c>
      <c r="AA8" s="2426"/>
      <c r="AB8" s="2426"/>
      <c r="AC8" s="2413" t="str">
        <f>IF(申告書記入イメージ!M35=0,"",申告書記入イメージ!AE35)</f>
        <v/>
      </c>
      <c r="AD8" s="2426"/>
      <c r="AE8" s="2426"/>
      <c r="AF8" s="2413" t="str">
        <f>IF(申告書記入イメージ!M35=0,"",申告書記入イメージ!AH35)</f>
        <v/>
      </c>
      <c r="AG8" s="2426"/>
      <c r="AH8" s="2426"/>
      <c r="AI8" s="2413" t="str">
        <f>IF(申告書記入イメージ!M35=0,"",申告書記入イメージ!AK35)</f>
        <v/>
      </c>
      <c r="AJ8" s="2426"/>
      <c r="AK8" s="2414"/>
      <c r="AL8" s="2430" t="s">
        <v>28</v>
      </c>
      <c r="AM8" s="2431"/>
      <c r="AN8" s="2413">
        <f>申告書記入イメージ!AQ35</f>
        <v>0</v>
      </c>
      <c r="AO8" s="2426"/>
      <c r="AP8" s="2413">
        <f>申告書記入イメージ!AT35</f>
        <v>0</v>
      </c>
      <c r="AQ8" s="2426"/>
      <c r="AR8" s="2413">
        <f>申告書記入イメージ!AW35</f>
        <v>0</v>
      </c>
      <c r="AS8" s="2414"/>
      <c r="AT8" s="375" t="s">
        <v>488</v>
      </c>
      <c r="AU8" s="364"/>
      <c r="AV8" s="364"/>
      <c r="AW8" s="2382"/>
      <c r="AX8" s="2383"/>
      <c r="AY8" s="2383"/>
      <c r="AZ8" s="2383"/>
      <c r="BA8" s="2384"/>
      <c r="BB8" s="2382"/>
      <c r="BC8" s="2383"/>
      <c r="BD8" s="2383"/>
      <c r="BE8" s="2383"/>
      <c r="BF8" s="2383"/>
      <c r="BG8" s="2384"/>
      <c r="BH8" s="2401"/>
      <c r="BI8" s="2402"/>
      <c r="BJ8" s="2402"/>
      <c r="BK8" s="2402"/>
      <c r="BL8" s="2402"/>
      <c r="BM8" s="2402"/>
      <c r="BN8" s="2403"/>
      <c r="BO8" s="2382"/>
      <c r="BP8" s="2383"/>
      <c r="BQ8" s="2383"/>
      <c r="BR8" s="2383"/>
      <c r="BS8" s="2384"/>
      <c r="BT8" s="364"/>
      <c r="BU8" s="364"/>
      <c r="BV8" s="364"/>
      <c r="BW8" s="364"/>
      <c r="BX8" s="364"/>
      <c r="BY8" s="364"/>
      <c r="BZ8" s="364"/>
      <c r="CA8" s="364"/>
      <c r="CB8" s="364"/>
      <c r="CC8" s="364"/>
      <c r="CD8" s="364"/>
      <c r="CE8" s="364"/>
      <c r="CF8" s="364"/>
      <c r="CG8" s="364"/>
      <c r="CH8" s="364"/>
      <c r="CI8" s="364"/>
      <c r="CJ8" s="364"/>
      <c r="CK8" s="364"/>
      <c r="CL8" s="379"/>
      <c r="CM8" s="379"/>
      <c r="CN8" s="379"/>
      <c r="CO8" s="364"/>
    </row>
    <row r="9" spans="1:93">
      <c r="A9" s="364"/>
      <c r="B9" s="364"/>
      <c r="C9" s="374" t="s">
        <v>701</v>
      </c>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74" t="s">
        <v>702</v>
      </c>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74" t="s">
        <v>481</v>
      </c>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79"/>
      <c r="CM9" s="379"/>
      <c r="CN9" s="379"/>
      <c r="CO9" s="364"/>
    </row>
    <row r="10" spans="1:93">
      <c r="A10" s="364"/>
      <c r="B10" s="364"/>
      <c r="C10" s="2373" t="s">
        <v>474</v>
      </c>
      <c r="D10" s="2373"/>
      <c r="E10" s="2373"/>
      <c r="F10" s="364"/>
      <c r="G10" s="364"/>
      <c r="H10" s="2381" t="s">
        <v>476</v>
      </c>
      <c r="I10" s="2381"/>
      <c r="J10" s="2381"/>
      <c r="K10" s="2381"/>
      <c r="L10" s="364"/>
      <c r="M10" s="364"/>
      <c r="N10" s="2381" t="s">
        <v>477</v>
      </c>
      <c r="O10" s="2381"/>
      <c r="P10" s="2381"/>
      <c r="Q10" s="2381"/>
      <c r="R10" s="364"/>
      <c r="S10" s="364"/>
      <c r="T10" s="2381" t="s">
        <v>478</v>
      </c>
      <c r="U10" s="2381"/>
      <c r="V10" s="2381"/>
      <c r="W10" s="2381"/>
      <c r="X10" s="364"/>
      <c r="Y10" s="364"/>
      <c r="Z10" s="364"/>
      <c r="AA10" s="364"/>
      <c r="AB10" s="364"/>
      <c r="AC10" s="2373" t="s">
        <v>474</v>
      </c>
      <c r="AD10" s="2373"/>
      <c r="AE10" s="2373"/>
      <c r="AF10" s="364"/>
      <c r="AG10" s="364"/>
      <c r="AH10" s="2381" t="s">
        <v>476</v>
      </c>
      <c r="AI10" s="2381"/>
      <c r="AJ10" s="2381"/>
      <c r="AK10" s="2381"/>
      <c r="AL10" s="364"/>
      <c r="AM10" s="364"/>
      <c r="AN10" s="2381" t="s">
        <v>477</v>
      </c>
      <c r="AO10" s="2381"/>
      <c r="AP10" s="2381"/>
      <c r="AQ10" s="2381"/>
      <c r="AR10" s="364"/>
      <c r="AS10" s="364"/>
      <c r="AT10" s="2381" t="s">
        <v>478</v>
      </c>
      <c r="AU10" s="2381"/>
      <c r="AV10" s="2381"/>
      <c r="AW10" s="2381"/>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79"/>
      <c r="CM10" s="379"/>
      <c r="CN10" s="379"/>
      <c r="CO10" s="364"/>
    </row>
    <row r="11" spans="1:93">
      <c r="A11" s="364"/>
      <c r="B11" s="364"/>
      <c r="C11" s="2369"/>
      <c r="D11" s="2370"/>
      <c r="E11" s="2371"/>
      <c r="F11" s="2372" t="s">
        <v>475</v>
      </c>
      <c r="G11" s="2373"/>
      <c r="H11" s="2369"/>
      <c r="I11" s="2370"/>
      <c r="J11" s="2370"/>
      <c r="K11" s="2371"/>
      <c r="L11" s="2372" t="s">
        <v>475</v>
      </c>
      <c r="M11" s="2373"/>
      <c r="N11" s="2369"/>
      <c r="O11" s="2370"/>
      <c r="P11" s="2370"/>
      <c r="Q11" s="2371"/>
      <c r="R11" s="2372" t="s">
        <v>475</v>
      </c>
      <c r="S11" s="2373"/>
      <c r="T11" s="2369"/>
      <c r="U11" s="2370"/>
      <c r="V11" s="2370"/>
      <c r="W11" s="2371"/>
      <c r="X11" s="374" t="s">
        <v>479</v>
      </c>
      <c r="Y11" s="364"/>
      <c r="Z11" s="364"/>
      <c r="AA11" s="364"/>
      <c r="AB11" s="364"/>
      <c r="AC11" s="2369"/>
      <c r="AD11" s="2370"/>
      <c r="AE11" s="2371"/>
      <c r="AF11" s="2372" t="s">
        <v>475</v>
      </c>
      <c r="AG11" s="2373"/>
      <c r="AH11" s="2369"/>
      <c r="AI11" s="2370"/>
      <c r="AJ11" s="2370"/>
      <c r="AK11" s="2371"/>
      <c r="AL11" s="2372" t="s">
        <v>475</v>
      </c>
      <c r="AM11" s="2373"/>
      <c r="AN11" s="2369"/>
      <c r="AO11" s="2370"/>
      <c r="AP11" s="2370"/>
      <c r="AQ11" s="2371"/>
      <c r="AR11" s="2372" t="s">
        <v>475</v>
      </c>
      <c r="AS11" s="2373"/>
      <c r="AT11" s="2369"/>
      <c r="AU11" s="2370"/>
      <c r="AV11" s="2370"/>
      <c r="AW11" s="2371"/>
      <c r="AX11" s="374" t="s">
        <v>480</v>
      </c>
      <c r="AY11" s="364"/>
      <c r="AZ11" s="364"/>
      <c r="BA11" s="364"/>
      <c r="BB11" s="364"/>
      <c r="BC11" s="364"/>
      <c r="BD11" s="364"/>
      <c r="BE11" s="364"/>
      <c r="BF11" s="2369"/>
      <c r="BG11" s="2370"/>
      <c r="BH11" s="2370"/>
      <c r="BI11" s="2371"/>
      <c r="BJ11" s="374" t="s">
        <v>482</v>
      </c>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79"/>
      <c r="CM11" s="379"/>
      <c r="CN11" s="379"/>
      <c r="CO11" s="364"/>
    </row>
    <row r="12" spans="1:93">
      <c r="A12" s="364"/>
      <c r="B12" s="364"/>
      <c r="C12" s="377" t="s">
        <v>486</v>
      </c>
      <c r="D12" s="364"/>
      <c r="E12" s="364"/>
      <c r="F12" s="364"/>
      <c r="G12" s="364"/>
      <c r="H12" s="364"/>
      <c r="I12" s="364"/>
      <c r="J12" s="364"/>
      <c r="K12" s="364"/>
      <c r="L12" s="364"/>
      <c r="M12" s="364"/>
      <c r="N12" s="364"/>
      <c r="O12" s="364"/>
      <c r="P12" s="364"/>
      <c r="Q12" s="364"/>
      <c r="R12" s="377" t="s">
        <v>487</v>
      </c>
      <c r="S12" s="364"/>
      <c r="T12" s="364"/>
      <c r="U12" s="364"/>
      <c r="V12" s="364"/>
      <c r="W12" s="364"/>
      <c r="X12" s="364"/>
      <c r="Y12" s="364"/>
      <c r="Z12" s="364"/>
      <c r="AA12" s="364"/>
      <c r="AB12" s="364"/>
      <c r="AC12" s="364"/>
      <c r="AD12" s="364"/>
      <c r="AE12" s="364"/>
      <c r="AF12" s="364"/>
      <c r="AG12" s="377"/>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79"/>
      <c r="CM12" s="379"/>
      <c r="CN12" s="379"/>
      <c r="CO12" s="364"/>
    </row>
    <row r="13" spans="1:93" ht="14.25" customHeight="1">
      <c r="A13" s="364"/>
      <c r="B13" s="364"/>
      <c r="C13" s="376"/>
      <c r="D13" s="376"/>
      <c r="E13" s="376"/>
      <c r="F13" s="376"/>
      <c r="G13" s="376"/>
      <c r="H13" s="376"/>
      <c r="I13" s="376"/>
      <c r="J13" s="376"/>
      <c r="K13" s="376"/>
      <c r="L13" s="376"/>
      <c r="M13" s="2376" t="s">
        <v>484</v>
      </c>
      <c r="N13" s="2376"/>
      <c r="O13" s="364"/>
      <c r="P13" s="364"/>
      <c r="Q13" s="364"/>
      <c r="R13" s="376"/>
      <c r="S13" s="376"/>
      <c r="T13" s="376"/>
      <c r="U13" s="376"/>
      <c r="V13" s="376"/>
      <c r="W13" s="376"/>
      <c r="X13" s="376"/>
      <c r="Y13" s="376"/>
      <c r="Z13" s="376"/>
      <c r="AA13" s="376"/>
      <c r="AB13" s="2376" t="s">
        <v>484</v>
      </c>
      <c r="AC13" s="2376"/>
      <c r="AD13" s="364"/>
      <c r="AE13" s="364"/>
      <c r="AF13" s="364"/>
      <c r="AG13" s="364"/>
      <c r="AH13" s="364"/>
      <c r="AI13" s="364"/>
      <c r="AJ13" s="364"/>
      <c r="AK13" s="364"/>
      <c r="AL13" s="364"/>
      <c r="AM13" s="364"/>
      <c r="AN13" s="364"/>
      <c r="AO13" s="2379"/>
      <c r="AP13" s="2379"/>
      <c r="AQ13" s="2379"/>
      <c r="AR13" s="2379"/>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78"/>
      <c r="BT13" s="378"/>
      <c r="BU13" s="378"/>
      <c r="BV13" s="378"/>
      <c r="BW13" s="378"/>
      <c r="BX13" s="378"/>
      <c r="BY13" s="378"/>
      <c r="BZ13" s="378"/>
      <c r="CA13" s="378"/>
      <c r="CB13" s="378"/>
      <c r="CC13" s="378" t="s">
        <v>493</v>
      </c>
      <c r="CD13" s="378"/>
      <c r="CE13" s="378"/>
      <c r="CF13" s="378"/>
      <c r="CG13" s="378"/>
      <c r="CH13" s="364"/>
      <c r="CI13" s="364"/>
      <c r="CJ13" s="364"/>
      <c r="CK13" s="364"/>
      <c r="CL13" s="379"/>
      <c r="CM13" s="379"/>
      <c r="CN13" s="379"/>
      <c r="CO13" s="364"/>
    </row>
    <row r="14" spans="1:93" ht="14.25" customHeight="1">
      <c r="A14" s="364"/>
      <c r="B14" s="364"/>
      <c r="C14" s="2438" t="str">
        <f>申告書記入イメージ!G49</f>
        <v/>
      </c>
      <c r="D14" s="2377"/>
      <c r="E14" s="2377" t="str">
        <f>申告書記入イメージ!J49</f>
        <v/>
      </c>
      <c r="F14" s="2377"/>
      <c r="G14" s="2377" t="str">
        <f>申告書記入イメージ!M49</f>
        <v/>
      </c>
      <c r="H14" s="2377"/>
      <c r="I14" s="2377" t="str">
        <f>申告書記入イメージ!P49</f>
        <v/>
      </c>
      <c r="J14" s="2377"/>
      <c r="K14" s="2377" t="str">
        <f>申告書記入イメージ!S49</f>
        <v/>
      </c>
      <c r="L14" s="2377"/>
      <c r="M14" s="2377" t="str">
        <f>申告書記入イメージ!V49</f>
        <v/>
      </c>
      <c r="N14" s="2378"/>
      <c r="O14" s="496" t="s">
        <v>483</v>
      </c>
      <c r="P14" s="364"/>
      <c r="Q14" s="364"/>
      <c r="R14" s="2380" t="str">
        <f>申告書記入イメージ!AB49</f>
        <v/>
      </c>
      <c r="S14" s="2374"/>
      <c r="T14" s="2374" t="str">
        <f>申告書記入イメージ!AE49</f>
        <v/>
      </c>
      <c r="U14" s="2374"/>
      <c r="V14" s="2374" t="str">
        <f>申告書記入イメージ!AH49</f>
        <v/>
      </c>
      <c r="W14" s="2374"/>
      <c r="X14" s="2374" t="str">
        <f>申告書記入イメージ!AK49</f>
        <v/>
      </c>
      <c r="Y14" s="2374"/>
      <c r="Z14" s="2374" t="str">
        <f>申告書記入イメージ!AN49</f>
        <v/>
      </c>
      <c r="AA14" s="2374"/>
      <c r="AB14" s="2374" t="str">
        <f>申告書記入イメージ!AQ49</f>
        <v/>
      </c>
      <c r="AC14" s="2375"/>
      <c r="AD14" s="375" t="s">
        <v>485</v>
      </c>
      <c r="AE14" s="364"/>
      <c r="AF14" s="364"/>
      <c r="AG14" s="375"/>
      <c r="AH14" s="375"/>
      <c r="AI14" s="375"/>
      <c r="AJ14" s="375"/>
      <c r="AK14" s="375"/>
      <c r="AL14" s="375"/>
      <c r="AM14" s="375"/>
      <c r="AN14" s="375"/>
      <c r="AO14" s="375"/>
      <c r="AP14" s="375"/>
      <c r="AQ14" s="375"/>
      <c r="AR14" s="364"/>
      <c r="AS14" s="364"/>
      <c r="AT14" s="364"/>
      <c r="AU14" s="2316"/>
      <c r="AV14" s="2317"/>
      <c r="AW14" s="2318"/>
      <c r="AX14" s="375" t="s">
        <v>490</v>
      </c>
      <c r="AY14" s="364"/>
      <c r="AZ14" s="364"/>
      <c r="BA14" s="364"/>
      <c r="BB14" s="364"/>
      <c r="BC14" s="2316"/>
      <c r="BD14" s="2317"/>
      <c r="BE14" s="2318"/>
      <c r="BF14" s="375" t="s">
        <v>491</v>
      </c>
      <c r="BG14" s="364"/>
      <c r="BH14" s="364"/>
      <c r="BI14" s="364"/>
      <c r="BJ14" s="364"/>
      <c r="BK14" s="364"/>
      <c r="BL14" s="364"/>
      <c r="BM14" s="364"/>
      <c r="BN14" s="364"/>
      <c r="BO14" s="364"/>
      <c r="BP14" s="364"/>
      <c r="BQ14" s="364"/>
      <c r="BR14" s="364"/>
      <c r="BS14" s="377" t="s">
        <v>492</v>
      </c>
      <c r="BT14" s="364"/>
      <c r="BX14" s="364"/>
      <c r="BY14" s="364"/>
      <c r="BZ14" s="364"/>
      <c r="CA14" s="364"/>
      <c r="CB14" s="364"/>
      <c r="CC14" s="364"/>
      <c r="CD14" s="364"/>
      <c r="CE14" s="364"/>
      <c r="CF14" s="364"/>
      <c r="CG14" s="364"/>
      <c r="CH14" s="364"/>
      <c r="CI14" s="364"/>
      <c r="CJ14" s="364"/>
      <c r="CK14" s="364"/>
      <c r="CL14" s="379"/>
      <c r="CM14" s="379"/>
      <c r="CN14" s="379"/>
      <c r="CO14" s="364"/>
    </row>
    <row r="15" spans="1:93">
      <c r="A15" s="364"/>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79"/>
      <c r="CM15" s="379"/>
      <c r="CN15" s="379"/>
      <c r="CO15" s="364"/>
    </row>
    <row r="16" spans="1:93" ht="13.9" customHeight="1">
      <c r="A16" s="2432" t="s">
        <v>500</v>
      </c>
      <c r="B16" s="2350"/>
      <c r="C16" s="2351"/>
      <c r="D16" s="381"/>
      <c r="E16" s="383" t="s">
        <v>501</v>
      </c>
      <c r="F16" s="381"/>
      <c r="G16" s="381"/>
      <c r="H16" s="381"/>
      <c r="I16" s="381"/>
      <c r="J16" s="381"/>
      <c r="K16" s="381"/>
      <c r="L16" s="381"/>
      <c r="M16" s="381"/>
      <c r="N16" s="381"/>
      <c r="O16" s="381"/>
      <c r="P16" s="396"/>
      <c r="Q16" s="388"/>
      <c r="R16" s="388"/>
      <c r="S16" s="388"/>
      <c r="T16" s="388"/>
      <c r="U16" s="388" t="s">
        <v>506</v>
      </c>
      <c r="V16" s="388"/>
      <c r="W16" s="388"/>
      <c r="X16" s="388"/>
      <c r="Y16" s="388"/>
      <c r="Z16" s="388"/>
      <c r="AA16" s="388"/>
      <c r="AB16" s="388"/>
      <c r="AC16" s="388"/>
      <c r="AD16" s="388"/>
      <c r="AE16" s="388"/>
      <c r="AF16" s="2357" t="str">
        <f>申告書記入イメージ!AR54</f>
        <v>令和</v>
      </c>
      <c r="AG16" s="2357"/>
      <c r="AH16" s="2357"/>
      <c r="AI16" s="2357"/>
      <c r="AJ16" s="2358" t="str">
        <f>申告書記入イメージ!AV54</f>
        <v>4</v>
      </c>
      <c r="AK16" s="2357"/>
      <c r="AL16" s="2357"/>
      <c r="AM16" s="2357" t="s">
        <v>507</v>
      </c>
      <c r="AN16" s="2357"/>
      <c r="AO16" s="388"/>
      <c r="AP16" s="2357">
        <f>申告書記入イメージ!BA54</f>
        <v>4</v>
      </c>
      <c r="AQ16" s="2357"/>
      <c r="AR16" s="2357"/>
      <c r="AS16" s="2357" t="s">
        <v>508</v>
      </c>
      <c r="AT16" s="2357"/>
      <c r="AU16" s="388"/>
      <c r="AV16" s="2357">
        <f>申告書記入イメージ!BF54</f>
        <v>1</v>
      </c>
      <c r="AW16" s="2357"/>
      <c r="AX16" s="2357"/>
      <c r="AY16" s="2357" t="s">
        <v>509</v>
      </c>
      <c r="AZ16" s="2357"/>
      <c r="BA16" s="388"/>
      <c r="BB16" s="388"/>
      <c r="BC16" s="388" t="s">
        <v>512</v>
      </c>
      <c r="BD16" s="388"/>
      <c r="BE16" s="388"/>
      <c r="BF16" s="388"/>
      <c r="BG16" s="388"/>
      <c r="BH16" s="388"/>
      <c r="BI16" s="388"/>
      <c r="BJ16" s="2357" t="str">
        <f>申告書記入イメージ!BQ54</f>
        <v>令和</v>
      </c>
      <c r="BK16" s="2357"/>
      <c r="BL16" s="2357"/>
      <c r="BM16" s="2357"/>
      <c r="BN16" s="2358" t="str">
        <f>申告書記入イメージ!BU54</f>
        <v>5</v>
      </c>
      <c r="BO16" s="2357"/>
      <c r="BP16" s="2357"/>
      <c r="BQ16" s="2357" t="s">
        <v>507</v>
      </c>
      <c r="BR16" s="2357"/>
      <c r="BS16" s="388"/>
      <c r="BT16" s="2357">
        <f>申告書記入イメージ!BZ54</f>
        <v>3</v>
      </c>
      <c r="BU16" s="2357"/>
      <c r="BV16" s="2357"/>
      <c r="BW16" s="2357" t="s">
        <v>508</v>
      </c>
      <c r="BX16" s="2357"/>
      <c r="BY16" s="388"/>
      <c r="BZ16" s="2357">
        <f>申告書記入イメージ!CE54</f>
        <v>31</v>
      </c>
      <c r="CA16" s="2357"/>
      <c r="CB16" s="2357"/>
      <c r="CC16" s="2357" t="s">
        <v>509</v>
      </c>
      <c r="CD16" s="2357"/>
      <c r="CE16" s="388"/>
      <c r="CF16" s="388"/>
      <c r="CG16" s="388" t="s">
        <v>513</v>
      </c>
      <c r="CH16" s="388"/>
      <c r="CI16" s="388"/>
      <c r="CJ16" s="388"/>
      <c r="CK16" s="397"/>
      <c r="CL16" s="2348" t="s">
        <v>532</v>
      </c>
      <c r="CM16" s="2348"/>
      <c r="CN16" s="2348" t="s">
        <v>534</v>
      </c>
      <c r="CO16" s="2348"/>
    </row>
    <row r="17" spans="1:93">
      <c r="A17" s="2352"/>
      <c r="B17" s="2353"/>
      <c r="C17" s="2354"/>
      <c r="D17" s="382"/>
      <c r="E17" s="382" t="s">
        <v>502</v>
      </c>
      <c r="F17" s="382"/>
      <c r="G17" s="382"/>
      <c r="H17" s="382"/>
      <c r="I17" s="382"/>
      <c r="J17" s="382"/>
      <c r="K17" s="382" t="s">
        <v>503</v>
      </c>
      <c r="L17" s="382"/>
      <c r="M17" s="382"/>
      <c r="N17" s="382"/>
      <c r="O17" s="382"/>
      <c r="P17" s="398"/>
      <c r="Q17" s="387"/>
      <c r="R17" s="2320" t="s">
        <v>536</v>
      </c>
      <c r="S17" s="2320"/>
      <c r="T17" s="2320"/>
      <c r="U17" s="2320"/>
      <c r="V17" s="2320"/>
      <c r="W17" s="2320"/>
      <c r="X17" s="2320"/>
      <c r="Y17" s="2320"/>
      <c r="Z17" s="2320"/>
      <c r="AA17" s="2320"/>
      <c r="AB17" s="2320"/>
      <c r="AC17" s="2320"/>
      <c r="AD17" s="2320"/>
      <c r="AE17" s="2320"/>
      <c r="AF17" s="2320"/>
      <c r="AG17" s="2320"/>
      <c r="AH17" s="2320"/>
      <c r="AI17" s="2320"/>
      <c r="AJ17" s="2320"/>
      <c r="AK17" s="2320"/>
      <c r="AL17" s="2320"/>
      <c r="AM17" s="2320"/>
      <c r="AN17" s="2320"/>
      <c r="AO17" s="2320"/>
      <c r="AP17" s="2320"/>
      <c r="AQ17" s="2320"/>
      <c r="AR17" s="399"/>
      <c r="AS17" s="394"/>
      <c r="AT17" s="391" t="s">
        <v>510</v>
      </c>
      <c r="AU17" s="390"/>
      <c r="AV17" s="389"/>
      <c r="AW17" s="389"/>
      <c r="AX17" s="389"/>
      <c r="AY17" s="389"/>
      <c r="AZ17" s="389"/>
      <c r="BA17" s="389"/>
      <c r="BB17" s="389"/>
      <c r="BC17" s="389"/>
      <c r="BD17" s="389"/>
      <c r="BE17" s="389"/>
      <c r="BF17" s="389"/>
      <c r="BG17" s="400"/>
      <c r="BH17" s="398"/>
      <c r="BI17" s="2319" t="s">
        <v>537</v>
      </c>
      <c r="BJ17" s="2319"/>
      <c r="BK17" s="2319"/>
      <c r="BL17" s="2319"/>
      <c r="BM17" s="2319"/>
      <c r="BN17" s="2319"/>
      <c r="BO17" s="2319"/>
      <c r="BP17" s="2319"/>
      <c r="BQ17" s="2319"/>
      <c r="BR17" s="2319"/>
      <c r="BS17" s="2319"/>
      <c r="BT17" s="2319"/>
      <c r="BU17" s="2319"/>
      <c r="BV17" s="2319"/>
      <c r="BW17" s="2319"/>
      <c r="BX17" s="2319"/>
      <c r="BY17" s="2319"/>
      <c r="BZ17" s="2319"/>
      <c r="CA17" s="2319"/>
      <c r="CB17" s="2319"/>
      <c r="CC17" s="2319"/>
      <c r="CD17" s="2319"/>
      <c r="CE17" s="2319"/>
      <c r="CF17" s="2319"/>
      <c r="CG17" s="2319"/>
      <c r="CH17" s="2319"/>
      <c r="CI17" s="2319"/>
      <c r="CJ17" s="2319"/>
      <c r="CK17" s="401"/>
      <c r="CL17" s="2348"/>
      <c r="CM17" s="2348"/>
      <c r="CN17" s="2348"/>
      <c r="CO17" s="2348"/>
    </row>
    <row r="18" spans="1:93">
      <c r="A18" s="2352"/>
      <c r="B18" s="2353"/>
      <c r="C18" s="2354"/>
      <c r="D18" s="2338" t="s">
        <v>504</v>
      </c>
      <c r="E18" s="2338"/>
      <c r="F18" s="2338"/>
      <c r="G18" s="2338"/>
      <c r="H18" s="2338"/>
      <c r="I18" s="2338"/>
      <c r="J18" s="2338"/>
      <c r="K18" s="2338"/>
      <c r="L18" s="2338"/>
      <c r="M18" s="2338"/>
      <c r="N18" s="2338"/>
      <c r="O18" s="2338"/>
      <c r="P18" s="402" t="s">
        <v>514</v>
      </c>
      <c r="Q18" s="399"/>
      <c r="R18" s="399"/>
      <c r="S18" s="399"/>
      <c r="T18" s="399"/>
      <c r="U18" s="399"/>
      <c r="V18" s="399"/>
      <c r="W18" s="399"/>
      <c r="X18" s="399"/>
      <c r="Y18" s="399"/>
      <c r="Z18" s="399"/>
      <c r="AA18" s="399"/>
      <c r="AB18" s="399"/>
      <c r="AC18" s="399"/>
      <c r="AD18" s="399"/>
      <c r="AE18" s="399"/>
      <c r="AF18" s="399"/>
      <c r="AG18" s="399"/>
      <c r="AH18" s="399"/>
      <c r="AI18" s="399"/>
      <c r="AJ18" s="399"/>
      <c r="AK18" s="399"/>
      <c r="AL18" s="399"/>
      <c r="AM18" s="399"/>
      <c r="AN18" s="399"/>
      <c r="AO18" s="399"/>
      <c r="AP18" s="399" t="s">
        <v>515</v>
      </c>
      <c r="AQ18" s="399"/>
      <c r="AR18" s="399"/>
      <c r="AS18" s="395"/>
      <c r="AT18" s="392" t="s">
        <v>520</v>
      </c>
      <c r="AU18" s="393"/>
      <c r="AV18" s="393"/>
      <c r="AW18" s="393"/>
      <c r="AX18" s="393" t="s">
        <v>511</v>
      </c>
      <c r="AY18" s="393"/>
      <c r="AZ18" s="393"/>
      <c r="BA18" s="393"/>
      <c r="BB18" s="393"/>
      <c r="BC18" s="393"/>
      <c r="BD18" s="393"/>
      <c r="BE18" s="393"/>
      <c r="BF18" s="393"/>
      <c r="BG18" s="393"/>
      <c r="BH18" s="402" t="s">
        <v>514</v>
      </c>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399" t="s">
        <v>517</v>
      </c>
      <c r="CI18" s="404"/>
      <c r="CJ18" s="404"/>
      <c r="CK18" s="405"/>
      <c r="CL18" s="2348"/>
      <c r="CM18" s="2348"/>
      <c r="CN18" s="2348"/>
      <c r="CO18" s="2348"/>
    </row>
    <row r="19" spans="1:93">
      <c r="A19" s="2352"/>
      <c r="B19" s="2353"/>
      <c r="C19" s="2354"/>
      <c r="D19" s="2359"/>
      <c r="E19" s="2359"/>
      <c r="F19" s="2359"/>
      <c r="G19" s="2359"/>
      <c r="H19" s="2359"/>
      <c r="I19" s="2359"/>
      <c r="J19" s="2359"/>
      <c r="K19" s="2359"/>
      <c r="L19" s="2359"/>
      <c r="M19" s="2359"/>
      <c r="N19" s="2359"/>
      <c r="O19" s="2359"/>
      <c r="P19" s="822"/>
      <c r="Q19" s="823"/>
      <c r="R19" s="823"/>
      <c r="S19" s="823"/>
      <c r="T19" s="823"/>
      <c r="U19" s="823"/>
      <c r="V19" s="823"/>
      <c r="W19" s="823"/>
      <c r="X19" s="2368" t="str">
        <f>申告書記入イメージ!V61</f>
        <v/>
      </c>
      <c r="Y19" s="2368"/>
      <c r="Z19" s="2368" t="str">
        <f>申告書記入イメージ!Y61</f>
        <v/>
      </c>
      <c r="AA19" s="2368"/>
      <c r="AB19" s="2368" t="str">
        <f>申告書記入イメージ!AB61</f>
        <v/>
      </c>
      <c r="AC19" s="2368"/>
      <c r="AD19" s="2368" t="str">
        <f>申告書記入イメージ!AE61</f>
        <v/>
      </c>
      <c r="AE19" s="2368"/>
      <c r="AF19" s="2368" t="str">
        <f>申告書記入イメージ!AH61</f>
        <v/>
      </c>
      <c r="AG19" s="2368"/>
      <c r="AH19" s="2368" t="str">
        <f>申告書記入イメージ!AK61</f>
        <v/>
      </c>
      <c r="AI19" s="2368"/>
      <c r="AJ19" s="2368" t="str">
        <f>申告書記入イメージ!AN61</f>
        <v/>
      </c>
      <c r="AK19" s="2368"/>
      <c r="AL19" s="2368" t="str">
        <f>申告書記入イメージ!AQ61</f>
        <v/>
      </c>
      <c r="AM19" s="2368"/>
      <c r="AN19" s="2368" t="str">
        <f>申告書記入イメージ!AT61</f>
        <v/>
      </c>
      <c r="AO19" s="2368"/>
      <c r="AP19" s="407" t="s">
        <v>516</v>
      </c>
      <c r="AQ19" s="407"/>
      <c r="AR19" s="389"/>
      <c r="AS19" s="400"/>
      <c r="AT19" s="2345" t="str">
        <f>申告書記入イメージ!BB62</f>
        <v>32欄参照</v>
      </c>
      <c r="AU19" s="2346"/>
      <c r="AV19" s="2346"/>
      <c r="AW19" s="2346"/>
      <c r="AX19" s="2346"/>
      <c r="AY19" s="2346"/>
      <c r="AZ19" s="2346"/>
      <c r="BA19" s="2346"/>
      <c r="BB19" s="2346"/>
      <c r="BC19" s="2346"/>
      <c r="BD19" s="2346"/>
      <c r="BE19" s="2346"/>
      <c r="BF19" s="2346"/>
      <c r="BG19" s="2347"/>
      <c r="BH19" s="408"/>
      <c r="BI19" s="409"/>
      <c r="BJ19" s="409"/>
      <c r="BK19" s="409"/>
      <c r="BL19" s="2367" t="str">
        <f>申告書記入イメージ!BR61</f>
        <v/>
      </c>
      <c r="BM19" s="2367"/>
      <c r="BN19" s="2367" t="str">
        <f>申告書記入イメージ!BU61</f>
        <v/>
      </c>
      <c r="BO19" s="2367"/>
      <c r="BP19" s="2367" t="str">
        <f>申告書記入イメージ!BX61</f>
        <v/>
      </c>
      <c r="BQ19" s="2367"/>
      <c r="BR19" s="2367" t="str">
        <f>申告書記入イメージ!CA61</f>
        <v/>
      </c>
      <c r="BS19" s="2367"/>
      <c r="BT19" s="2367" t="str">
        <f>申告書記入イメージ!CD61</f>
        <v/>
      </c>
      <c r="BU19" s="2367"/>
      <c r="BV19" s="2367" t="str">
        <f>申告書記入イメージ!CG61</f>
        <v/>
      </c>
      <c r="BW19" s="2367"/>
      <c r="BX19" s="2367" t="str">
        <f>申告書記入イメージ!CJ61</f>
        <v/>
      </c>
      <c r="BY19" s="2367"/>
      <c r="BZ19" s="2367" t="str">
        <f>申告書記入イメージ!CM61</f>
        <v/>
      </c>
      <c r="CA19" s="2367"/>
      <c r="CB19" s="2367" t="str">
        <f>申告書記入イメージ!CP61</f>
        <v/>
      </c>
      <c r="CC19" s="2367"/>
      <c r="CD19" s="2367" t="str">
        <f>申告書記入イメージ!CS61</f>
        <v/>
      </c>
      <c r="CE19" s="2367"/>
      <c r="CF19" s="2367" t="str">
        <f>申告書記入イメージ!CV61</f>
        <v/>
      </c>
      <c r="CG19" s="2367"/>
      <c r="CH19" s="409"/>
      <c r="CI19" s="409" t="s">
        <v>518</v>
      </c>
      <c r="CJ19" s="409"/>
      <c r="CK19" s="410"/>
      <c r="CL19" s="2348"/>
      <c r="CM19" s="2348"/>
      <c r="CN19" s="2348"/>
      <c r="CO19" s="2348"/>
    </row>
    <row r="20" spans="1:93">
      <c r="A20" s="2352"/>
      <c r="B20" s="2353"/>
      <c r="C20" s="2354"/>
      <c r="D20" s="2337" t="s">
        <v>505</v>
      </c>
      <c r="E20" s="2338"/>
      <c r="F20" s="2338"/>
      <c r="G20" s="2338"/>
      <c r="H20" s="2338"/>
      <c r="I20" s="2338"/>
      <c r="J20" s="2338"/>
      <c r="K20" s="2338"/>
      <c r="L20" s="2338"/>
      <c r="M20" s="2338"/>
      <c r="N20" s="2338"/>
      <c r="O20" s="2339"/>
      <c r="P20" s="402" t="s">
        <v>519</v>
      </c>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99" t="s">
        <v>521</v>
      </c>
      <c r="AQ20" s="399"/>
      <c r="AR20" s="399"/>
      <c r="AS20" s="395"/>
      <c r="AT20" s="403" t="s">
        <v>519</v>
      </c>
      <c r="AU20" s="385"/>
      <c r="AV20" s="385"/>
      <c r="AW20" s="385"/>
      <c r="AX20" s="393" t="s">
        <v>511</v>
      </c>
      <c r="AY20" s="385"/>
      <c r="AZ20" s="385"/>
      <c r="BA20" s="385"/>
      <c r="BB20" s="385"/>
      <c r="BC20" s="385"/>
      <c r="BD20" s="385"/>
      <c r="BE20" s="385"/>
      <c r="BF20" s="385"/>
      <c r="BG20" s="386"/>
      <c r="BH20" s="403" t="s">
        <v>519</v>
      </c>
      <c r="BI20" s="385"/>
      <c r="BJ20" s="385"/>
      <c r="BK20" s="385"/>
      <c r="BL20" s="385"/>
      <c r="BM20" s="385"/>
      <c r="BN20" s="385"/>
      <c r="BO20" s="385"/>
      <c r="BP20" s="385"/>
      <c r="BQ20" s="385"/>
      <c r="BR20" s="385"/>
      <c r="BS20" s="385"/>
      <c r="BT20" s="385"/>
      <c r="BU20" s="385"/>
      <c r="BV20" s="385"/>
      <c r="BW20" s="385"/>
      <c r="BX20" s="385"/>
      <c r="BY20" s="385"/>
      <c r="BZ20" s="385"/>
      <c r="CA20" s="385"/>
      <c r="CB20" s="385"/>
      <c r="CC20" s="385"/>
      <c r="CD20" s="385"/>
      <c r="CE20" s="385"/>
      <c r="CF20" s="385"/>
      <c r="CG20" s="385"/>
      <c r="CH20" s="399" t="s">
        <v>522</v>
      </c>
      <c r="CI20" s="404"/>
      <c r="CJ20" s="404"/>
      <c r="CK20" s="405"/>
      <c r="CL20" s="2348"/>
      <c r="CM20" s="2348"/>
      <c r="CN20" s="2348"/>
      <c r="CO20" s="2348"/>
    </row>
    <row r="21" spans="1:93">
      <c r="A21" s="2352"/>
      <c r="B21" s="2353"/>
      <c r="C21" s="2354"/>
      <c r="D21" s="2340"/>
      <c r="E21" s="2341"/>
      <c r="F21" s="2341"/>
      <c r="G21" s="2341"/>
      <c r="H21" s="2341"/>
      <c r="I21" s="2341"/>
      <c r="J21" s="2341"/>
      <c r="K21" s="2341"/>
      <c r="L21" s="2341"/>
      <c r="M21" s="2341"/>
      <c r="N21" s="2341"/>
      <c r="O21" s="2342"/>
      <c r="P21" s="384"/>
      <c r="Q21" s="384"/>
      <c r="R21" s="384"/>
      <c r="S21" s="384"/>
      <c r="T21" s="718"/>
      <c r="U21" s="718"/>
      <c r="V21" s="824"/>
      <c r="W21" s="824"/>
      <c r="X21" s="2368" t="str">
        <f>申告書記入イメージ!V66</f>
        <v/>
      </c>
      <c r="Y21" s="2368"/>
      <c r="Z21" s="2368" t="str">
        <f>申告書記入イメージ!Y66</f>
        <v/>
      </c>
      <c r="AA21" s="2368"/>
      <c r="AB21" s="2368" t="str">
        <f>申告書記入イメージ!AB66</f>
        <v/>
      </c>
      <c r="AC21" s="2368"/>
      <c r="AD21" s="2368" t="str">
        <f>申告書記入イメージ!AE66</f>
        <v/>
      </c>
      <c r="AE21" s="2368"/>
      <c r="AF21" s="2368" t="str">
        <f>申告書記入イメージ!AH66</f>
        <v/>
      </c>
      <c r="AG21" s="2368"/>
      <c r="AH21" s="2368" t="str">
        <f>申告書記入イメージ!AK66</f>
        <v/>
      </c>
      <c r="AI21" s="2368"/>
      <c r="AJ21" s="2368" t="str">
        <f>申告書記入イメージ!AN66</f>
        <v/>
      </c>
      <c r="AK21" s="2368"/>
      <c r="AL21" s="2368" t="str">
        <f>申告書記入イメージ!AQ66</f>
        <v/>
      </c>
      <c r="AM21" s="2368"/>
      <c r="AN21" s="2368" t="str">
        <f>申告書記入イメージ!AT66</f>
        <v/>
      </c>
      <c r="AO21" s="2368"/>
      <c r="AP21" s="407" t="s">
        <v>516</v>
      </c>
      <c r="AQ21" s="407"/>
      <c r="AR21" s="389"/>
      <c r="AS21" s="400"/>
      <c r="AT21" s="2362" t="str">
        <f>IF(申告書記入イメージ!BB67="","",申告書記入イメージ!BB67)</f>
        <v>32欄参照</v>
      </c>
      <c r="AU21" s="2363"/>
      <c r="AV21" s="2363"/>
      <c r="AW21" s="2363"/>
      <c r="AX21" s="2363"/>
      <c r="AY21" s="2363"/>
      <c r="AZ21" s="2363"/>
      <c r="BA21" s="2363"/>
      <c r="BB21" s="2363"/>
      <c r="BC21" s="2363"/>
      <c r="BD21" s="2363"/>
      <c r="BE21" s="2363"/>
      <c r="BF21" s="2363"/>
      <c r="BG21" s="2364"/>
      <c r="BH21" s="411"/>
      <c r="BI21" s="364"/>
      <c r="BJ21" s="364"/>
      <c r="BK21" s="824"/>
      <c r="BL21" s="2360" t="str">
        <f>申告書記入イメージ!BR66</f>
        <v/>
      </c>
      <c r="BM21" s="2360"/>
      <c r="BN21" s="2360" t="str">
        <f>申告書記入イメージ!BU66</f>
        <v/>
      </c>
      <c r="BO21" s="2360"/>
      <c r="BP21" s="2360" t="str">
        <f>申告書記入イメージ!BX66</f>
        <v/>
      </c>
      <c r="BQ21" s="2360"/>
      <c r="BR21" s="2360" t="str">
        <f>申告書記入イメージ!CA66</f>
        <v/>
      </c>
      <c r="BS21" s="2360"/>
      <c r="BT21" s="2360" t="str">
        <f>申告書記入イメージ!CD66</f>
        <v/>
      </c>
      <c r="BU21" s="2360"/>
      <c r="BV21" s="2360" t="str">
        <f>申告書記入イメージ!CG66</f>
        <v/>
      </c>
      <c r="BW21" s="2360"/>
      <c r="BX21" s="2360" t="str">
        <f>申告書記入イメージ!CJ66</f>
        <v/>
      </c>
      <c r="BY21" s="2360"/>
      <c r="BZ21" s="2360" t="str">
        <f>申告書記入イメージ!CM66</f>
        <v/>
      </c>
      <c r="CA21" s="2360"/>
      <c r="CB21" s="2360" t="str">
        <f>申告書記入イメージ!CP66</f>
        <v/>
      </c>
      <c r="CC21" s="2360"/>
      <c r="CD21" s="2360" t="str">
        <f>申告書記入イメージ!CS66</f>
        <v/>
      </c>
      <c r="CE21" s="2360"/>
      <c r="CF21" s="2360" t="str">
        <f>申告書記入イメージ!CV66</f>
        <v/>
      </c>
      <c r="CG21" s="2360"/>
      <c r="CH21" s="409"/>
      <c r="CI21" s="409" t="s">
        <v>518</v>
      </c>
      <c r="CJ21" s="409"/>
      <c r="CK21" s="410"/>
      <c r="CL21" s="2348"/>
      <c r="CM21" s="2348"/>
      <c r="CN21" s="2348"/>
      <c r="CO21" s="2348"/>
    </row>
    <row r="22" spans="1:93" ht="13.5" customHeight="1">
      <c r="A22" s="2352"/>
      <c r="B22" s="2353"/>
      <c r="C22" s="2353"/>
      <c r="D22" s="2327" t="s">
        <v>680</v>
      </c>
      <c r="E22" s="2328"/>
      <c r="F22" s="2328"/>
      <c r="G22" s="2328"/>
      <c r="H22" s="2328"/>
      <c r="I22" s="2328"/>
      <c r="J22" s="2328"/>
      <c r="K22" s="2328"/>
      <c r="L22" s="2328"/>
      <c r="M22" s="2328"/>
      <c r="N22" s="2328"/>
      <c r="O22" s="2433"/>
      <c r="P22" s="403" t="s">
        <v>523</v>
      </c>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5" t="s">
        <v>524</v>
      </c>
      <c r="AQ22" s="416"/>
      <c r="AR22" s="416"/>
      <c r="AS22" s="416"/>
      <c r="AT22" s="418" t="s">
        <v>523</v>
      </c>
      <c r="AU22" s="419"/>
      <c r="AV22" s="419"/>
      <c r="AW22" s="419"/>
      <c r="AX22" s="420" t="s">
        <v>511</v>
      </c>
      <c r="AY22" s="419"/>
      <c r="AZ22" s="419"/>
      <c r="BA22" s="419"/>
      <c r="BB22" s="419"/>
      <c r="BC22" s="419"/>
      <c r="BD22" s="419"/>
      <c r="BE22" s="419"/>
      <c r="BF22" s="419"/>
      <c r="BG22" s="421"/>
      <c r="BH22" s="423" t="s">
        <v>523</v>
      </c>
      <c r="BI22" s="385"/>
      <c r="BJ22" s="385"/>
      <c r="BK22" s="385"/>
      <c r="BL22" s="385"/>
      <c r="BM22" s="385"/>
      <c r="BN22" s="385"/>
      <c r="BO22" s="385"/>
      <c r="BP22" s="385"/>
      <c r="BQ22" s="385"/>
      <c r="BR22" s="385"/>
      <c r="BS22" s="385"/>
      <c r="BT22" s="385"/>
      <c r="BU22" s="385"/>
      <c r="BV22" s="385"/>
      <c r="BW22" s="385"/>
      <c r="BX22" s="385"/>
      <c r="BY22" s="385"/>
      <c r="BZ22" s="385"/>
      <c r="CA22" s="385"/>
      <c r="CB22" s="385"/>
      <c r="CC22" s="385"/>
      <c r="CD22" s="385"/>
      <c r="CE22" s="385"/>
      <c r="CF22" s="385"/>
      <c r="CG22" s="385"/>
      <c r="CH22" s="416" t="s">
        <v>525</v>
      </c>
      <c r="CI22" s="404"/>
      <c r="CJ22" s="404"/>
      <c r="CK22" s="424"/>
      <c r="CL22" s="2348"/>
      <c r="CM22" s="2348"/>
      <c r="CN22" s="2348"/>
      <c r="CO22" s="2348"/>
    </row>
    <row r="23" spans="1:93" ht="13.5" hidden="1" customHeight="1">
      <c r="A23" s="2352"/>
      <c r="B23" s="2353"/>
      <c r="C23" s="2353"/>
      <c r="D23" s="2330"/>
      <c r="E23" s="2331"/>
      <c r="F23" s="2331"/>
      <c r="G23" s="2331"/>
      <c r="H23" s="2331"/>
      <c r="I23" s="2331"/>
      <c r="J23" s="2331"/>
      <c r="K23" s="2331"/>
      <c r="L23" s="2331"/>
      <c r="M23" s="2331"/>
      <c r="N23" s="2331"/>
      <c r="O23" s="2434"/>
      <c r="P23" s="412"/>
      <c r="Q23" s="374"/>
      <c r="R23" s="374"/>
      <c r="S23" s="374"/>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374"/>
      <c r="AQ23" s="374"/>
      <c r="AR23" s="374"/>
      <c r="AS23" s="374"/>
      <c r="AT23" s="422"/>
      <c r="AU23" s="364"/>
      <c r="AV23" s="364"/>
      <c r="AW23" s="364"/>
      <c r="AX23" s="364"/>
      <c r="AY23" s="364"/>
      <c r="AZ23" s="364"/>
      <c r="BA23" s="364"/>
      <c r="BB23" s="364"/>
      <c r="BC23" s="364"/>
      <c r="BD23" s="364"/>
      <c r="BE23" s="364"/>
      <c r="BF23" s="364"/>
      <c r="BG23" s="497"/>
      <c r="BH23" s="422"/>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87"/>
      <c r="CI23" s="374"/>
      <c r="CJ23" s="387"/>
      <c r="CK23" s="425"/>
      <c r="CL23" s="2348"/>
      <c r="CM23" s="2348"/>
      <c r="CN23" s="2348"/>
      <c r="CO23" s="2348"/>
    </row>
    <row r="24" spans="1:93" ht="13.5" customHeight="1">
      <c r="A24" s="2352"/>
      <c r="B24" s="2353"/>
      <c r="C24" s="2353"/>
      <c r="D24" s="2435"/>
      <c r="E24" s="2436"/>
      <c r="F24" s="2436"/>
      <c r="G24" s="2436"/>
      <c r="H24" s="2436"/>
      <c r="I24" s="2436"/>
      <c r="J24" s="2436"/>
      <c r="K24" s="2436"/>
      <c r="L24" s="2436"/>
      <c r="M24" s="2436"/>
      <c r="N24" s="2436"/>
      <c r="O24" s="2437"/>
      <c r="P24" s="417"/>
      <c r="Q24" s="413"/>
      <c r="R24" s="413"/>
      <c r="S24" s="825"/>
      <c r="T24" s="825"/>
      <c r="U24" s="825"/>
      <c r="V24" s="825"/>
      <c r="W24" s="825"/>
      <c r="X24" s="2368" t="str">
        <f>申告書記入イメージ!V71</f>
        <v/>
      </c>
      <c r="Y24" s="2368"/>
      <c r="Z24" s="2368" t="str">
        <f>申告書記入イメージ!Y71</f>
        <v/>
      </c>
      <c r="AA24" s="2368"/>
      <c r="AB24" s="2368" t="str">
        <f>申告書記入イメージ!AB71</f>
        <v/>
      </c>
      <c r="AC24" s="2368"/>
      <c r="AD24" s="2368" t="str">
        <f>申告書記入イメージ!AE71</f>
        <v/>
      </c>
      <c r="AE24" s="2368"/>
      <c r="AF24" s="2368" t="str">
        <f>申告書記入イメージ!AH71</f>
        <v/>
      </c>
      <c r="AG24" s="2368"/>
      <c r="AH24" s="2368" t="str">
        <f>申告書記入イメージ!AK71</f>
        <v/>
      </c>
      <c r="AI24" s="2368"/>
      <c r="AJ24" s="2368" t="str">
        <f>申告書記入イメージ!AN71</f>
        <v/>
      </c>
      <c r="AK24" s="2368"/>
      <c r="AL24" s="2368" t="str">
        <f>申告書記入イメージ!AQ71</f>
        <v/>
      </c>
      <c r="AM24" s="2368"/>
      <c r="AN24" s="2368" t="str">
        <f>申告書記入イメージ!AT71</f>
        <v/>
      </c>
      <c r="AO24" s="2368"/>
      <c r="AP24" s="413" t="s">
        <v>707</v>
      </c>
      <c r="AQ24" s="413"/>
      <c r="AR24" s="413"/>
      <c r="AS24" s="413"/>
      <c r="AT24" s="2362" t="str">
        <f>IF(申告書記入イメージ!BB72="","",申告書記入イメージ!BB72)</f>
        <v>32欄参照</v>
      </c>
      <c r="AU24" s="2363"/>
      <c r="AV24" s="2363"/>
      <c r="AW24" s="2363"/>
      <c r="AX24" s="2363"/>
      <c r="AY24" s="2363"/>
      <c r="AZ24" s="2363"/>
      <c r="BA24" s="2363"/>
      <c r="BB24" s="2363"/>
      <c r="BC24" s="2363"/>
      <c r="BD24" s="2363"/>
      <c r="BE24" s="2363"/>
      <c r="BF24" s="2363"/>
      <c r="BG24" s="2364"/>
      <c r="BH24" s="426"/>
      <c r="BI24" s="414"/>
      <c r="BJ24" s="414"/>
      <c r="BK24" s="824"/>
      <c r="BL24" s="2360" t="str">
        <f>申告書記入イメージ!BR71</f>
        <v/>
      </c>
      <c r="BM24" s="2360"/>
      <c r="BN24" s="2360" t="str">
        <f>申告書記入イメージ!BU71</f>
        <v/>
      </c>
      <c r="BO24" s="2360"/>
      <c r="BP24" s="2360" t="str">
        <f>申告書記入イメージ!BX71</f>
        <v/>
      </c>
      <c r="BQ24" s="2360"/>
      <c r="BR24" s="2360" t="str">
        <f>申告書記入イメージ!CA71</f>
        <v/>
      </c>
      <c r="BS24" s="2360"/>
      <c r="BT24" s="2360" t="str">
        <f>申告書記入イメージ!CD71</f>
        <v/>
      </c>
      <c r="BU24" s="2360"/>
      <c r="BV24" s="2360" t="str">
        <f>申告書記入イメージ!CG71</f>
        <v/>
      </c>
      <c r="BW24" s="2360"/>
      <c r="BX24" s="2360" t="str">
        <f>申告書記入イメージ!CJ71</f>
        <v/>
      </c>
      <c r="BY24" s="2360"/>
      <c r="BZ24" s="2360" t="str">
        <f>申告書記入イメージ!CM71</f>
        <v/>
      </c>
      <c r="CA24" s="2360"/>
      <c r="CB24" s="2360" t="str">
        <f>申告書記入イメージ!CP71</f>
        <v/>
      </c>
      <c r="CC24" s="2360"/>
      <c r="CD24" s="2360" t="str">
        <f>申告書記入イメージ!CS71</f>
        <v/>
      </c>
      <c r="CE24" s="2360"/>
      <c r="CF24" s="2360" t="str">
        <f>申告書記入イメージ!CV71</f>
        <v/>
      </c>
      <c r="CG24" s="2360"/>
      <c r="CH24" s="414"/>
      <c r="CI24" s="414" t="s">
        <v>708</v>
      </c>
      <c r="CJ24" s="414"/>
      <c r="CK24" s="427"/>
      <c r="CL24" s="2348"/>
      <c r="CM24" s="2348"/>
      <c r="CN24" s="2348"/>
      <c r="CO24" s="2348"/>
    </row>
    <row r="25" spans="1:93">
      <c r="A25" s="428"/>
      <c r="B25" s="429"/>
      <c r="C25" s="429" t="s">
        <v>526</v>
      </c>
      <c r="D25" s="429"/>
      <c r="E25" s="429"/>
      <c r="F25" s="429"/>
      <c r="G25" s="429"/>
      <c r="H25" s="429"/>
      <c r="I25" s="429"/>
      <c r="J25" s="429"/>
      <c r="K25" s="429"/>
      <c r="L25" s="429"/>
      <c r="M25" s="429"/>
      <c r="N25" s="429"/>
      <c r="O25" s="430"/>
      <c r="P25" s="435" t="s">
        <v>528</v>
      </c>
      <c r="Q25" s="399"/>
      <c r="R25" s="399"/>
      <c r="S25" s="399"/>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399" t="s">
        <v>529</v>
      </c>
      <c r="AQ25" s="399"/>
      <c r="AR25" s="399"/>
      <c r="AS25" s="395"/>
      <c r="AT25" s="402" t="s">
        <v>528</v>
      </c>
      <c r="AU25" s="404"/>
      <c r="AV25" s="404"/>
      <c r="AW25" s="404"/>
      <c r="AX25" s="404" t="s">
        <v>511</v>
      </c>
      <c r="AY25" s="404"/>
      <c r="AZ25" s="404"/>
      <c r="BA25" s="404"/>
      <c r="BB25" s="404"/>
      <c r="BC25" s="404"/>
      <c r="BD25" s="404"/>
      <c r="BE25" s="404"/>
      <c r="BF25" s="404"/>
      <c r="BG25" s="404"/>
      <c r="BH25" s="402" t="s">
        <v>528</v>
      </c>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399" t="s">
        <v>530</v>
      </c>
      <c r="CI25" s="404"/>
      <c r="CJ25" s="404"/>
      <c r="CK25" s="405"/>
      <c r="CL25" s="2348"/>
      <c r="CM25" s="2348"/>
      <c r="CN25" s="2348"/>
      <c r="CO25" s="2348"/>
    </row>
    <row r="26" spans="1:93">
      <c r="A26" s="431"/>
      <c r="B26" s="432"/>
      <c r="C26" s="432"/>
      <c r="D26" s="432"/>
      <c r="E26" s="432"/>
      <c r="F26" s="432"/>
      <c r="G26" s="432"/>
      <c r="H26" s="432"/>
      <c r="I26" s="432"/>
      <c r="J26" s="432"/>
      <c r="K26" s="432"/>
      <c r="L26" s="434" t="s">
        <v>527</v>
      </c>
      <c r="M26" s="432"/>
      <c r="N26" s="432"/>
      <c r="O26" s="433"/>
      <c r="P26" s="436"/>
      <c r="Q26" s="437"/>
      <c r="R26" s="437"/>
      <c r="S26" s="437"/>
      <c r="T26" s="440"/>
      <c r="U26" s="440"/>
      <c r="V26" s="440"/>
      <c r="W26" s="440"/>
      <c r="X26" s="2322" t="str">
        <f>申告書記入イメージ!V76</f>
        <v/>
      </c>
      <c r="Y26" s="2322"/>
      <c r="Z26" s="2322" t="str">
        <f>申告書記入イメージ!Y76</f>
        <v/>
      </c>
      <c r="AA26" s="2322"/>
      <c r="AB26" s="2322" t="str">
        <f>申告書記入イメージ!AB76</f>
        <v/>
      </c>
      <c r="AC26" s="2322"/>
      <c r="AD26" s="2322" t="str">
        <f>申告書記入イメージ!AE76</f>
        <v/>
      </c>
      <c r="AE26" s="2322"/>
      <c r="AF26" s="2322" t="str">
        <f>申告書記入イメージ!AH76</f>
        <v/>
      </c>
      <c r="AG26" s="2322"/>
      <c r="AH26" s="2322" t="str">
        <f>申告書記入イメージ!AK76</f>
        <v/>
      </c>
      <c r="AI26" s="2322"/>
      <c r="AJ26" s="2322" t="str">
        <f>申告書記入イメージ!AN76</f>
        <v/>
      </c>
      <c r="AK26" s="2322"/>
      <c r="AL26" s="2322" t="str">
        <f>申告書記入イメージ!AQ76</f>
        <v/>
      </c>
      <c r="AM26" s="2322"/>
      <c r="AN26" s="2322" t="str">
        <f>申告書記入イメージ!AT76</f>
        <v/>
      </c>
      <c r="AO26" s="2322"/>
      <c r="AP26" s="437" t="s">
        <v>516</v>
      </c>
      <c r="AQ26" s="437"/>
      <c r="AR26" s="437"/>
      <c r="AS26" s="438"/>
      <c r="AT26" s="2365">
        <f>申告書記入イメージ!BB77</f>
        <v>0.02</v>
      </c>
      <c r="AU26" s="2359"/>
      <c r="AV26" s="2359"/>
      <c r="AW26" s="2359"/>
      <c r="AX26" s="2359"/>
      <c r="AY26" s="2359"/>
      <c r="AZ26" s="2359"/>
      <c r="BA26" s="2359"/>
      <c r="BB26" s="2359"/>
      <c r="BC26" s="2359"/>
      <c r="BD26" s="2359"/>
      <c r="BE26" s="2359"/>
      <c r="BF26" s="2359"/>
      <c r="BG26" s="2366"/>
      <c r="BH26" s="408"/>
      <c r="BI26" s="409"/>
      <c r="BJ26" s="409"/>
      <c r="BK26" s="441"/>
      <c r="BL26" s="2361" t="str">
        <f>申告書記入イメージ!BR76</f>
        <v/>
      </c>
      <c r="BM26" s="2361"/>
      <c r="BN26" s="2361" t="str">
        <f>申告書記入イメージ!BU76</f>
        <v/>
      </c>
      <c r="BO26" s="2361"/>
      <c r="BP26" s="2361" t="str">
        <f>申告書記入イメージ!BX76</f>
        <v/>
      </c>
      <c r="BQ26" s="2361"/>
      <c r="BR26" s="2361" t="str">
        <f>申告書記入イメージ!CA76</f>
        <v/>
      </c>
      <c r="BS26" s="2361"/>
      <c r="BT26" s="2361" t="str">
        <f>申告書記入イメージ!CD76</f>
        <v/>
      </c>
      <c r="BU26" s="2361"/>
      <c r="BV26" s="2361" t="str">
        <f>申告書記入イメージ!CG76</f>
        <v/>
      </c>
      <c r="BW26" s="2361"/>
      <c r="BX26" s="2361" t="str">
        <f>申告書記入イメージ!CJ76</f>
        <v/>
      </c>
      <c r="BY26" s="2361"/>
      <c r="BZ26" s="2361" t="str">
        <f>申告書記入イメージ!CM76</f>
        <v/>
      </c>
      <c r="CA26" s="2361"/>
      <c r="CB26" s="2361" t="str">
        <f>申告書記入イメージ!CP76</f>
        <v/>
      </c>
      <c r="CC26" s="2361"/>
      <c r="CD26" s="2361" t="str">
        <f>申告書記入イメージ!CS76</f>
        <v/>
      </c>
      <c r="CE26" s="2361"/>
      <c r="CF26" s="2361" t="str">
        <f>申告書記入イメージ!CV76</f>
        <v/>
      </c>
      <c r="CG26" s="2361"/>
      <c r="CH26" s="409"/>
      <c r="CI26" s="409" t="s">
        <v>518</v>
      </c>
      <c r="CJ26" s="409"/>
      <c r="CK26" s="410"/>
      <c r="CL26" s="2348"/>
      <c r="CM26" s="2348"/>
      <c r="CN26" s="2348"/>
      <c r="CO26" s="2348"/>
    </row>
    <row r="27" spans="1:93" ht="6.75" customHeight="1">
      <c r="A27" s="364"/>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2348"/>
      <c r="CM27" s="2348"/>
      <c r="CN27" s="2348"/>
      <c r="CO27" s="2348"/>
    </row>
    <row r="28" spans="1:93">
      <c r="A28" s="2349" t="s">
        <v>705</v>
      </c>
      <c r="B28" s="2350"/>
      <c r="C28" s="2351"/>
      <c r="D28" s="381"/>
      <c r="E28" s="383" t="s">
        <v>535</v>
      </c>
      <c r="F28" s="381"/>
      <c r="G28" s="381"/>
      <c r="H28" s="381"/>
      <c r="I28" s="381"/>
      <c r="J28" s="381"/>
      <c r="K28" s="381"/>
      <c r="L28" s="381"/>
      <c r="M28" s="381"/>
      <c r="N28" s="381"/>
      <c r="O28" s="381"/>
      <c r="P28" s="396"/>
      <c r="Q28" s="388"/>
      <c r="R28" s="388"/>
      <c r="S28" s="388"/>
      <c r="T28" s="388"/>
      <c r="U28" s="388" t="s">
        <v>506</v>
      </c>
      <c r="V28" s="388"/>
      <c r="W28" s="388"/>
      <c r="X28" s="388"/>
      <c r="Y28" s="388"/>
      <c r="Z28" s="388"/>
      <c r="AA28" s="388"/>
      <c r="AB28" s="388"/>
      <c r="AC28" s="388"/>
      <c r="AD28" s="388"/>
      <c r="AE28" s="388"/>
      <c r="AF28" s="2357" t="str">
        <f>申告書記入イメージ!AR81</f>
        <v>令和</v>
      </c>
      <c r="AG28" s="2357"/>
      <c r="AH28" s="2357"/>
      <c r="AI28" s="2357"/>
      <c r="AJ28" s="2358" t="str">
        <f>申告書記入イメージ!AV81</f>
        <v>5</v>
      </c>
      <c r="AK28" s="2357"/>
      <c r="AL28" s="2357"/>
      <c r="AM28" s="2357" t="s">
        <v>27</v>
      </c>
      <c r="AN28" s="2357"/>
      <c r="AO28" s="388"/>
      <c r="AP28" s="2357">
        <f>申告書記入イメージ!BA81</f>
        <v>4</v>
      </c>
      <c r="AQ28" s="2357"/>
      <c r="AR28" s="2357"/>
      <c r="AS28" s="2357" t="s">
        <v>50</v>
      </c>
      <c r="AT28" s="2357"/>
      <c r="AU28" s="388"/>
      <c r="AV28" s="2357">
        <f>申告書記入イメージ!BF81</f>
        <v>1</v>
      </c>
      <c r="AW28" s="2357"/>
      <c r="AX28" s="2357"/>
      <c r="AY28" s="2357" t="s">
        <v>51</v>
      </c>
      <c r="AZ28" s="2357"/>
      <c r="BA28" s="388"/>
      <c r="BB28" s="388"/>
      <c r="BC28" s="388" t="s">
        <v>58</v>
      </c>
      <c r="BD28" s="388"/>
      <c r="BE28" s="388"/>
      <c r="BF28" s="388"/>
      <c r="BG28" s="388"/>
      <c r="BH28" s="388"/>
      <c r="BI28" s="388"/>
      <c r="BJ28" s="2357" t="str">
        <f>申告書記入イメージ!BQ81</f>
        <v>令和</v>
      </c>
      <c r="BK28" s="2357"/>
      <c r="BL28" s="2357"/>
      <c r="BM28" s="2357"/>
      <c r="BN28" s="2358" t="str">
        <f>申告書記入イメージ!BU81</f>
        <v>6</v>
      </c>
      <c r="BO28" s="2357"/>
      <c r="BP28" s="2357"/>
      <c r="BQ28" s="2357" t="s">
        <v>27</v>
      </c>
      <c r="BR28" s="2357"/>
      <c r="BS28" s="388"/>
      <c r="BT28" s="2357">
        <f>申告書記入イメージ!BZ81</f>
        <v>3</v>
      </c>
      <c r="BU28" s="2357"/>
      <c r="BV28" s="2357"/>
      <c r="BW28" s="2357" t="s">
        <v>50</v>
      </c>
      <c r="BX28" s="2357"/>
      <c r="BY28" s="388"/>
      <c r="BZ28" s="2357">
        <f>申告書記入イメージ!CE81</f>
        <v>31</v>
      </c>
      <c r="CA28" s="2357"/>
      <c r="CB28" s="2357"/>
      <c r="CC28" s="2357" t="s">
        <v>51</v>
      </c>
      <c r="CD28" s="2357"/>
      <c r="CE28" s="388"/>
      <c r="CF28" s="388"/>
      <c r="CG28" s="388" t="s">
        <v>108</v>
      </c>
      <c r="CH28" s="388"/>
      <c r="CI28" s="388"/>
      <c r="CJ28" s="388"/>
      <c r="CK28" s="397"/>
      <c r="CL28" s="2348"/>
      <c r="CM28" s="2348"/>
      <c r="CN28" s="2348"/>
      <c r="CO28" s="2348"/>
    </row>
    <row r="29" spans="1:93">
      <c r="A29" s="2352"/>
      <c r="B29" s="2353"/>
      <c r="C29" s="2354"/>
      <c r="D29" s="382"/>
      <c r="E29" s="382" t="s">
        <v>502</v>
      </c>
      <c r="F29" s="382"/>
      <c r="G29" s="382"/>
      <c r="H29" s="382"/>
      <c r="I29" s="382"/>
      <c r="J29" s="382"/>
      <c r="K29" s="382" t="s">
        <v>503</v>
      </c>
      <c r="L29" s="382"/>
      <c r="M29" s="382"/>
      <c r="N29" s="382"/>
      <c r="O29" s="382"/>
      <c r="P29" s="398"/>
      <c r="Q29" s="387"/>
      <c r="R29" s="2320" t="s">
        <v>538</v>
      </c>
      <c r="S29" s="2320"/>
      <c r="T29" s="2320"/>
      <c r="U29" s="2320"/>
      <c r="V29" s="2320"/>
      <c r="W29" s="2320"/>
      <c r="X29" s="2320"/>
      <c r="Y29" s="2320"/>
      <c r="Z29" s="2320"/>
      <c r="AA29" s="2320"/>
      <c r="AB29" s="2320"/>
      <c r="AC29" s="2320"/>
      <c r="AD29" s="2320"/>
      <c r="AE29" s="2320"/>
      <c r="AF29" s="2320"/>
      <c r="AG29" s="2320"/>
      <c r="AH29" s="2320"/>
      <c r="AI29" s="2320"/>
      <c r="AJ29" s="2320"/>
      <c r="AK29" s="2320"/>
      <c r="AL29" s="2320"/>
      <c r="AM29" s="2320"/>
      <c r="AN29" s="2320"/>
      <c r="AO29" s="2320"/>
      <c r="AP29" s="2320"/>
      <c r="AQ29" s="2320"/>
      <c r="AR29" s="399"/>
      <c r="AS29" s="394"/>
      <c r="AT29" s="391"/>
      <c r="AU29" s="2321" t="s">
        <v>539</v>
      </c>
      <c r="AV29" s="2321"/>
      <c r="AW29" s="2321"/>
      <c r="AX29" s="2321"/>
      <c r="AY29" s="2321"/>
      <c r="AZ29" s="2321"/>
      <c r="BA29" s="2321"/>
      <c r="BB29" s="2321"/>
      <c r="BC29" s="2321"/>
      <c r="BD29" s="2321"/>
      <c r="BE29" s="2321"/>
      <c r="BF29" s="389"/>
      <c r="BG29" s="400"/>
      <c r="BH29" s="398"/>
      <c r="BI29" s="2319" t="s">
        <v>546</v>
      </c>
      <c r="BJ29" s="2319"/>
      <c r="BK29" s="2319"/>
      <c r="BL29" s="2319"/>
      <c r="BM29" s="2319"/>
      <c r="BN29" s="2319"/>
      <c r="BO29" s="2319"/>
      <c r="BP29" s="2319"/>
      <c r="BQ29" s="2319"/>
      <c r="BR29" s="2319"/>
      <c r="BS29" s="2319"/>
      <c r="BT29" s="2319"/>
      <c r="BU29" s="2319"/>
      <c r="BV29" s="2319"/>
      <c r="BW29" s="2319"/>
      <c r="BX29" s="2319"/>
      <c r="BY29" s="2319"/>
      <c r="BZ29" s="2319"/>
      <c r="CA29" s="2319"/>
      <c r="CB29" s="2319"/>
      <c r="CC29" s="2319"/>
      <c r="CD29" s="2319"/>
      <c r="CE29" s="2319"/>
      <c r="CF29" s="2319"/>
      <c r="CG29" s="2319"/>
      <c r="CH29" s="2319"/>
      <c r="CI29" s="2319"/>
      <c r="CJ29" s="2319"/>
      <c r="CK29" s="401"/>
      <c r="CL29" s="2348"/>
      <c r="CM29" s="2348"/>
      <c r="CN29" s="2348"/>
      <c r="CO29" s="2348"/>
    </row>
    <row r="30" spans="1:93">
      <c r="A30" s="2352"/>
      <c r="B30" s="2353"/>
      <c r="C30" s="2354"/>
      <c r="D30" s="2338" t="s">
        <v>504</v>
      </c>
      <c r="E30" s="2338"/>
      <c r="F30" s="2338"/>
      <c r="G30" s="2338"/>
      <c r="H30" s="2338"/>
      <c r="I30" s="2338"/>
      <c r="J30" s="2338"/>
      <c r="K30" s="2338"/>
      <c r="L30" s="2338"/>
      <c r="M30" s="2338"/>
      <c r="N30" s="2338"/>
      <c r="O30" s="2338"/>
      <c r="P30" s="402" t="s">
        <v>514</v>
      </c>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t="s">
        <v>540</v>
      </c>
      <c r="AQ30" s="399"/>
      <c r="AR30" s="399"/>
      <c r="AS30" s="395"/>
      <c r="AT30" s="392" t="s">
        <v>514</v>
      </c>
      <c r="AU30" s="393"/>
      <c r="AV30" s="393"/>
      <c r="AW30" s="393"/>
      <c r="AX30" s="393" t="s">
        <v>511</v>
      </c>
      <c r="AY30" s="393"/>
      <c r="AZ30" s="393"/>
      <c r="BA30" s="393"/>
      <c r="BB30" s="393"/>
      <c r="BC30" s="393"/>
      <c r="BD30" s="393"/>
      <c r="BE30" s="393"/>
      <c r="BF30" s="393"/>
      <c r="BG30" s="393"/>
      <c r="BH30" s="402" t="s">
        <v>514</v>
      </c>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399" t="s">
        <v>541</v>
      </c>
      <c r="CI30" s="404"/>
      <c r="CJ30" s="404"/>
      <c r="CK30" s="405"/>
      <c r="CL30" s="2348"/>
      <c r="CM30" s="2348"/>
      <c r="CN30" s="2348"/>
      <c r="CO30" s="2348"/>
    </row>
    <row r="31" spans="1:93">
      <c r="A31" s="2352"/>
      <c r="B31" s="2353"/>
      <c r="C31" s="2354"/>
      <c r="D31" s="2359"/>
      <c r="E31" s="2359"/>
      <c r="F31" s="2359"/>
      <c r="G31" s="2359"/>
      <c r="H31" s="2359"/>
      <c r="I31" s="2359"/>
      <c r="J31" s="2359"/>
      <c r="K31" s="2359"/>
      <c r="L31" s="2359"/>
      <c r="M31" s="2359"/>
      <c r="N31" s="2359"/>
      <c r="O31" s="2359"/>
      <c r="P31" s="406"/>
      <c r="Q31" s="407"/>
      <c r="R31" s="407"/>
      <c r="S31" s="407"/>
      <c r="T31" s="439"/>
      <c r="U31" s="439"/>
      <c r="V31" s="439"/>
      <c r="W31" s="439"/>
      <c r="X31" s="2322" t="str">
        <f>申告書記入イメージ!V88</f>
        <v/>
      </c>
      <c r="Y31" s="2322"/>
      <c r="Z31" s="2322" t="str">
        <f>申告書記入イメージ!Y88</f>
        <v/>
      </c>
      <c r="AA31" s="2322"/>
      <c r="AB31" s="2322" t="str">
        <f>申告書記入イメージ!AB88</f>
        <v/>
      </c>
      <c r="AC31" s="2322"/>
      <c r="AD31" s="2322" t="str">
        <f>申告書記入イメージ!AE88</f>
        <v/>
      </c>
      <c r="AE31" s="2322"/>
      <c r="AF31" s="2322" t="str">
        <f>申告書記入イメージ!AH88</f>
        <v/>
      </c>
      <c r="AG31" s="2322"/>
      <c r="AH31" s="2322" t="str">
        <f>申告書記入イメージ!AK88</f>
        <v/>
      </c>
      <c r="AI31" s="2322"/>
      <c r="AJ31" s="2322" t="str">
        <f>申告書記入イメージ!AN88</f>
        <v/>
      </c>
      <c r="AK31" s="2322"/>
      <c r="AL31" s="2322" t="str">
        <f>申告書記入イメージ!AQ88</f>
        <v/>
      </c>
      <c r="AM31" s="2322"/>
      <c r="AN31" s="2322" t="str">
        <f>申告書記入イメージ!AT88</f>
        <v/>
      </c>
      <c r="AO31" s="2322"/>
      <c r="AP31" s="407" t="s">
        <v>516</v>
      </c>
      <c r="AQ31" s="407"/>
      <c r="AR31" s="389"/>
      <c r="AS31" s="400"/>
      <c r="AT31" s="2345">
        <f>IF(申告書記入イメージ!BB89="","",申告書記入イメージ!BB89)</f>
        <v>0</v>
      </c>
      <c r="AU31" s="2346"/>
      <c r="AV31" s="2346"/>
      <c r="AW31" s="2346"/>
      <c r="AX31" s="2346"/>
      <c r="AY31" s="2346"/>
      <c r="AZ31" s="2346"/>
      <c r="BA31" s="2346"/>
      <c r="BB31" s="2346"/>
      <c r="BC31" s="2346"/>
      <c r="BD31" s="2346"/>
      <c r="BE31" s="2346"/>
      <c r="BF31" s="2346"/>
      <c r="BG31" s="2347"/>
      <c r="BH31" s="408"/>
      <c r="BI31" s="409"/>
      <c r="BJ31" s="409"/>
      <c r="BK31" s="821"/>
      <c r="BL31" s="2336" t="str">
        <f>申告書記入イメージ!BR88</f>
        <v/>
      </c>
      <c r="BM31" s="2336"/>
      <c r="BN31" s="2336" t="str">
        <f>申告書記入イメージ!BU88</f>
        <v/>
      </c>
      <c r="BO31" s="2336"/>
      <c r="BP31" s="2336" t="str">
        <f>申告書記入イメージ!BX88</f>
        <v/>
      </c>
      <c r="BQ31" s="2336"/>
      <c r="BR31" s="2336" t="str">
        <f>申告書記入イメージ!CA88</f>
        <v/>
      </c>
      <c r="BS31" s="2336"/>
      <c r="BT31" s="2336" t="str">
        <f>申告書記入イメージ!CD88</f>
        <v/>
      </c>
      <c r="BU31" s="2336"/>
      <c r="BV31" s="2336" t="str">
        <f>申告書記入イメージ!CG88</f>
        <v/>
      </c>
      <c r="BW31" s="2336"/>
      <c r="BX31" s="2336" t="str">
        <f>申告書記入イメージ!CJ88</f>
        <v/>
      </c>
      <c r="BY31" s="2336"/>
      <c r="BZ31" s="2336" t="str">
        <f>申告書記入イメージ!CM88</f>
        <v/>
      </c>
      <c r="CA31" s="2336"/>
      <c r="CB31" s="2336" t="str">
        <f>申告書記入イメージ!CP88</f>
        <v/>
      </c>
      <c r="CC31" s="2336"/>
      <c r="CD31" s="2336" t="str">
        <f>申告書記入イメージ!CS88</f>
        <v/>
      </c>
      <c r="CE31" s="2336"/>
      <c r="CF31" s="2336" t="str">
        <f>申告書記入イメージ!CV88</f>
        <v/>
      </c>
      <c r="CG31" s="2336"/>
      <c r="CH31" s="409"/>
      <c r="CI31" s="409" t="s">
        <v>26</v>
      </c>
      <c r="CJ31" s="409"/>
      <c r="CK31" s="410"/>
      <c r="CL31" s="379"/>
      <c r="CM31" s="379"/>
      <c r="CN31" s="2348"/>
      <c r="CO31" s="2348"/>
    </row>
    <row r="32" spans="1:93">
      <c r="A32" s="2352"/>
      <c r="B32" s="2353"/>
      <c r="C32" s="2354"/>
      <c r="D32" s="2337" t="s">
        <v>505</v>
      </c>
      <c r="E32" s="2338"/>
      <c r="F32" s="2338"/>
      <c r="G32" s="2338"/>
      <c r="H32" s="2338"/>
      <c r="I32" s="2338"/>
      <c r="J32" s="2338"/>
      <c r="K32" s="2338"/>
      <c r="L32" s="2338"/>
      <c r="M32" s="2338"/>
      <c r="N32" s="2338"/>
      <c r="O32" s="2339"/>
      <c r="P32" s="402" t="s">
        <v>519</v>
      </c>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99" t="s">
        <v>542</v>
      </c>
      <c r="AQ32" s="399"/>
      <c r="AR32" s="399"/>
      <c r="AS32" s="395"/>
      <c r="AT32" s="403" t="s">
        <v>519</v>
      </c>
      <c r="AU32" s="385"/>
      <c r="AV32" s="385"/>
      <c r="AW32" s="385"/>
      <c r="AX32" s="393" t="s">
        <v>511</v>
      </c>
      <c r="AY32" s="385"/>
      <c r="AZ32" s="385"/>
      <c r="BA32" s="385"/>
      <c r="BB32" s="385"/>
      <c r="BC32" s="385"/>
      <c r="BD32" s="385"/>
      <c r="BE32" s="385"/>
      <c r="BF32" s="385"/>
      <c r="BG32" s="386"/>
      <c r="BH32" s="403" t="s">
        <v>519</v>
      </c>
      <c r="BI32" s="385"/>
      <c r="BJ32" s="385"/>
      <c r="BK32" s="385"/>
      <c r="BL32" s="385"/>
      <c r="BM32" s="385"/>
      <c r="BN32" s="385"/>
      <c r="BO32" s="385"/>
      <c r="BP32" s="385"/>
      <c r="BQ32" s="385"/>
      <c r="BR32" s="385"/>
      <c r="BS32" s="385"/>
      <c r="BT32" s="385"/>
      <c r="BU32" s="385"/>
      <c r="BV32" s="385"/>
      <c r="BW32" s="385"/>
      <c r="BX32" s="385"/>
      <c r="BY32" s="385"/>
      <c r="BZ32" s="385"/>
      <c r="CA32" s="385"/>
      <c r="CB32" s="385"/>
      <c r="CC32" s="385"/>
      <c r="CD32" s="385"/>
      <c r="CE32" s="385"/>
      <c r="CF32" s="385"/>
      <c r="CG32" s="385"/>
      <c r="CH32" s="399" t="s">
        <v>543</v>
      </c>
      <c r="CI32" s="404"/>
      <c r="CJ32" s="404"/>
      <c r="CK32" s="405"/>
      <c r="CL32" s="379"/>
      <c r="CM32" s="379"/>
      <c r="CN32" s="2348"/>
      <c r="CO32" s="2348"/>
    </row>
    <row r="33" spans="1:93">
      <c r="A33" s="2352"/>
      <c r="B33" s="2353"/>
      <c r="C33" s="2354"/>
      <c r="D33" s="2340"/>
      <c r="E33" s="2341"/>
      <c r="F33" s="2341"/>
      <c r="G33" s="2341"/>
      <c r="H33" s="2341"/>
      <c r="I33" s="2341"/>
      <c r="J33" s="2341"/>
      <c r="K33" s="2341"/>
      <c r="L33" s="2341"/>
      <c r="M33" s="2341"/>
      <c r="N33" s="2341"/>
      <c r="O33" s="2342"/>
      <c r="P33" s="575"/>
      <c r="Q33" s="384"/>
      <c r="R33" s="384"/>
      <c r="S33" s="384"/>
      <c r="T33" s="439"/>
      <c r="U33" s="439"/>
      <c r="V33" s="439"/>
      <c r="W33" s="439"/>
      <c r="X33" s="2322" t="str">
        <f>申告書記入イメージ!V93</f>
        <v/>
      </c>
      <c r="Y33" s="2322"/>
      <c r="Z33" s="2322" t="str">
        <f>申告書記入イメージ!Y93</f>
        <v/>
      </c>
      <c r="AA33" s="2322"/>
      <c r="AB33" s="2322" t="str">
        <f>申告書記入イメージ!AB93</f>
        <v/>
      </c>
      <c r="AC33" s="2322"/>
      <c r="AD33" s="2322" t="str">
        <f>申告書記入イメージ!AE93</f>
        <v/>
      </c>
      <c r="AE33" s="2322"/>
      <c r="AF33" s="2322" t="str">
        <f>申告書記入イメージ!AH93</f>
        <v/>
      </c>
      <c r="AG33" s="2322"/>
      <c r="AH33" s="2322" t="str">
        <f>申告書記入イメージ!AK93</f>
        <v/>
      </c>
      <c r="AI33" s="2322"/>
      <c r="AJ33" s="2322" t="str">
        <f>申告書記入イメージ!AN93</f>
        <v/>
      </c>
      <c r="AK33" s="2322"/>
      <c r="AL33" s="2322" t="str">
        <f>申告書記入イメージ!AQ93</f>
        <v/>
      </c>
      <c r="AM33" s="2322"/>
      <c r="AN33" s="2322" t="str">
        <f>申告書記入イメージ!AT93</f>
        <v/>
      </c>
      <c r="AO33" s="2322"/>
      <c r="AP33" s="407" t="s">
        <v>516</v>
      </c>
      <c r="AQ33" s="407"/>
      <c r="AR33" s="407"/>
      <c r="AS33" s="576"/>
      <c r="AT33" s="2343" t="str">
        <f>IF(申告書記入イメージ!BB94="","",申告書記入イメージ!BB94)</f>
        <v/>
      </c>
      <c r="AU33" s="2324"/>
      <c r="AV33" s="2324"/>
      <c r="AW33" s="2324"/>
      <c r="AX33" s="2324"/>
      <c r="AY33" s="2324"/>
      <c r="AZ33" s="2324"/>
      <c r="BA33" s="2324"/>
      <c r="BB33" s="2324"/>
      <c r="BC33" s="2324"/>
      <c r="BD33" s="2324"/>
      <c r="BE33" s="2324"/>
      <c r="BF33" s="2324"/>
      <c r="BG33" s="2344"/>
      <c r="BH33" s="577"/>
      <c r="BI33" s="384"/>
      <c r="BJ33" s="384"/>
      <c r="BK33" s="439"/>
      <c r="BL33" s="2315" t="str">
        <f>申告書記入イメージ!BR93</f>
        <v/>
      </c>
      <c r="BM33" s="2315"/>
      <c r="BN33" s="2315" t="str">
        <f>申告書記入イメージ!BU93</f>
        <v/>
      </c>
      <c r="BO33" s="2315"/>
      <c r="BP33" s="2315" t="str">
        <f>申告書記入イメージ!BX93</f>
        <v/>
      </c>
      <c r="BQ33" s="2315"/>
      <c r="BR33" s="2315" t="str">
        <f>申告書記入イメージ!CA93</f>
        <v/>
      </c>
      <c r="BS33" s="2315"/>
      <c r="BT33" s="2315" t="str">
        <f>申告書記入イメージ!CD93</f>
        <v/>
      </c>
      <c r="BU33" s="2315"/>
      <c r="BV33" s="2315" t="str">
        <f>申告書記入イメージ!CG93</f>
        <v/>
      </c>
      <c r="BW33" s="2315"/>
      <c r="BX33" s="2315" t="str">
        <f>申告書記入イメージ!CJ93</f>
        <v/>
      </c>
      <c r="BY33" s="2315"/>
      <c r="BZ33" s="2315" t="str">
        <f>申告書記入イメージ!CM93</f>
        <v/>
      </c>
      <c r="CA33" s="2315"/>
      <c r="CB33" s="2315" t="str">
        <f>申告書記入イメージ!CP93</f>
        <v/>
      </c>
      <c r="CC33" s="2315"/>
      <c r="CD33" s="2315" t="str">
        <f>申告書記入イメージ!CS93</f>
        <v/>
      </c>
      <c r="CE33" s="2315"/>
      <c r="CF33" s="2315" t="str">
        <f>申告書記入イメージ!CV93</f>
        <v/>
      </c>
      <c r="CG33" s="2315"/>
      <c r="CH33" s="407"/>
      <c r="CI33" s="407" t="s">
        <v>26</v>
      </c>
      <c r="CJ33" s="407"/>
      <c r="CK33" s="578"/>
      <c r="CL33" s="379"/>
      <c r="CM33" s="379"/>
      <c r="CN33" s="2348"/>
      <c r="CO33" s="2348"/>
    </row>
    <row r="34" spans="1:93">
      <c r="A34" s="2352"/>
      <c r="B34" s="2353"/>
      <c r="C34" s="2353"/>
      <c r="D34" s="2327" t="s">
        <v>680</v>
      </c>
      <c r="E34" s="2328"/>
      <c r="F34" s="2328"/>
      <c r="G34" s="2328"/>
      <c r="H34" s="2328"/>
      <c r="I34" s="2328"/>
      <c r="J34" s="2328"/>
      <c r="K34" s="2328"/>
      <c r="L34" s="2328"/>
      <c r="M34" s="2328"/>
      <c r="N34" s="2328"/>
      <c r="O34" s="2329"/>
      <c r="P34" s="387" t="s">
        <v>523</v>
      </c>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t="s">
        <v>544</v>
      </c>
      <c r="AQ34" s="374"/>
      <c r="AR34" s="374"/>
      <c r="AS34" s="374"/>
      <c r="AT34" s="574" t="s">
        <v>523</v>
      </c>
      <c r="AU34" s="364"/>
      <c r="AV34" s="364"/>
      <c r="AW34" s="364"/>
      <c r="AX34" s="387" t="s">
        <v>511</v>
      </c>
      <c r="AY34" s="364"/>
      <c r="AZ34" s="364"/>
      <c r="BA34" s="364"/>
      <c r="BB34" s="364"/>
      <c r="BC34" s="364"/>
      <c r="BD34" s="364"/>
      <c r="BE34" s="364"/>
      <c r="BF34" s="364"/>
      <c r="BG34" s="497"/>
      <c r="BH34" s="574" t="s">
        <v>523</v>
      </c>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74" t="s">
        <v>545</v>
      </c>
      <c r="CI34" s="387"/>
      <c r="CJ34" s="387"/>
      <c r="CK34" s="425"/>
      <c r="CL34" s="379"/>
      <c r="CM34" s="379"/>
      <c r="CN34" s="2348"/>
      <c r="CO34" s="2348"/>
    </row>
    <row r="35" spans="1:93" hidden="1">
      <c r="A35" s="2352"/>
      <c r="B35" s="2353"/>
      <c r="C35" s="2353"/>
      <c r="D35" s="2330"/>
      <c r="E35" s="2331"/>
      <c r="F35" s="2331"/>
      <c r="G35" s="2331"/>
      <c r="H35" s="2331"/>
      <c r="I35" s="2331"/>
      <c r="J35" s="2331"/>
      <c r="K35" s="2331"/>
      <c r="L35" s="2331"/>
      <c r="M35" s="2331"/>
      <c r="N35" s="2331"/>
      <c r="O35" s="2332"/>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422"/>
      <c r="AU35" s="364"/>
      <c r="AV35" s="364"/>
      <c r="AW35" s="364"/>
      <c r="AX35" s="364"/>
      <c r="AY35" s="364"/>
      <c r="AZ35" s="364"/>
      <c r="BA35" s="364"/>
      <c r="BB35" s="364"/>
      <c r="BC35" s="364"/>
      <c r="BD35" s="364"/>
      <c r="BE35" s="364"/>
      <c r="BF35" s="364"/>
      <c r="BG35" s="497"/>
      <c r="BH35" s="422"/>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87"/>
      <c r="CI35" s="374"/>
      <c r="CJ35" s="387"/>
      <c r="CK35" s="425"/>
      <c r="CL35" s="379"/>
      <c r="CM35" s="379"/>
      <c r="CN35" s="2348"/>
      <c r="CO35" s="2348"/>
    </row>
    <row r="36" spans="1:93">
      <c r="A36" s="2355"/>
      <c r="B36" s="2356"/>
      <c r="C36" s="2356"/>
      <c r="D36" s="2333"/>
      <c r="E36" s="2334"/>
      <c r="F36" s="2334"/>
      <c r="G36" s="2334"/>
      <c r="H36" s="2334"/>
      <c r="I36" s="2334"/>
      <c r="J36" s="2334"/>
      <c r="K36" s="2334"/>
      <c r="L36" s="2334"/>
      <c r="M36" s="2334"/>
      <c r="N36" s="2334"/>
      <c r="O36" s="2335"/>
      <c r="P36" s="384"/>
      <c r="Q36" s="384"/>
      <c r="R36" s="384"/>
      <c r="S36" s="384"/>
      <c r="T36" s="566"/>
      <c r="U36" s="566"/>
      <c r="V36" s="566"/>
      <c r="W36" s="566"/>
      <c r="X36" s="2322" t="str">
        <f>申告書記入イメージ!V98</f>
        <v/>
      </c>
      <c r="Y36" s="2322"/>
      <c r="Z36" s="2322" t="str">
        <f>申告書記入イメージ!Y98</f>
        <v/>
      </c>
      <c r="AA36" s="2322"/>
      <c r="AB36" s="2322" t="str">
        <f>申告書記入イメージ!AB98</f>
        <v/>
      </c>
      <c r="AC36" s="2322"/>
      <c r="AD36" s="2322" t="str">
        <f>申告書記入イメージ!AE98</f>
        <v/>
      </c>
      <c r="AE36" s="2322"/>
      <c r="AF36" s="2322" t="str">
        <f>申告書記入イメージ!AH98</f>
        <v/>
      </c>
      <c r="AG36" s="2322"/>
      <c r="AH36" s="2322" t="str">
        <f>申告書記入イメージ!AK98</f>
        <v/>
      </c>
      <c r="AI36" s="2322"/>
      <c r="AJ36" s="2322" t="str">
        <f>申告書記入イメージ!AN98</f>
        <v/>
      </c>
      <c r="AK36" s="2322"/>
      <c r="AL36" s="2322" t="str">
        <f>申告書記入イメージ!AQ98</f>
        <v/>
      </c>
      <c r="AM36" s="2322"/>
      <c r="AN36" s="2322" t="str">
        <f>申告書記入イメージ!AT98</f>
        <v/>
      </c>
      <c r="AO36" s="2322"/>
      <c r="AP36" s="442" t="s">
        <v>707</v>
      </c>
      <c r="AQ36" s="442"/>
      <c r="AR36" s="442"/>
      <c r="AS36" s="442"/>
      <c r="AT36" s="2323" t="str">
        <f>IF(申告書記入イメージ!BB99="","",申告書記入イメージ!BB99)</f>
        <v/>
      </c>
      <c r="AU36" s="2324"/>
      <c r="AV36" s="2324"/>
      <c r="AW36" s="2324"/>
      <c r="AX36" s="2324"/>
      <c r="AY36" s="2324"/>
      <c r="AZ36" s="2324"/>
      <c r="BA36" s="2324"/>
      <c r="BB36" s="2324"/>
      <c r="BC36" s="2324"/>
      <c r="BD36" s="2324"/>
      <c r="BE36" s="2324"/>
      <c r="BF36" s="2324"/>
      <c r="BG36" s="2325"/>
      <c r="BH36" s="443"/>
      <c r="BI36" s="384"/>
      <c r="BJ36" s="384"/>
      <c r="BK36" s="439"/>
      <c r="BL36" s="2315" t="str">
        <f>申告書記入イメージ!BR98</f>
        <v/>
      </c>
      <c r="BM36" s="2315"/>
      <c r="BN36" s="2315" t="str">
        <f>申告書記入イメージ!BU98</f>
        <v/>
      </c>
      <c r="BO36" s="2315"/>
      <c r="BP36" s="2315" t="str">
        <f>申告書記入イメージ!BX98</f>
        <v/>
      </c>
      <c r="BQ36" s="2315"/>
      <c r="BR36" s="2315" t="str">
        <f>申告書記入イメージ!CA98</f>
        <v/>
      </c>
      <c r="BS36" s="2315"/>
      <c r="BT36" s="2315" t="str">
        <f>申告書記入イメージ!CD98</f>
        <v/>
      </c>
      <c r="BU36" s="2315"/>
      <c r="BV36" s="2315" t="str">
        <f>申告書記入イメージ!CG98</f>
        <v/>
      </c>
      <c r="BW36" s="2315"/>
      <c r="BX36" s="2315" t="str">
        <f>申告書記入イメージ!CJ98</f>
        <v/>
      </c>
      <c r="BY36" s="2315"/>
      <c r="BZ36" s="2315" t="str">
        <f>申告書記入イメージ!CM98</f>
        <v/>
      </c>
      <c r="CA36" s="2315"/>
      <c r="CB36" s="2315" t="str">
        <f>申告書記入イメージ!CP98</f>
        <v/>
      </c>
      <c r="CC36" s="2315"/>
      <c r="CD36" s="2315" t="str">
        <f>申告書記入イメージ!CS98</f>
        <v/>
      </c>
      <c r="CE36" s="2315"/>
      <c r="CF36" s="2315" t="str">
        <f>申告書記入イメージ!CV98</f>
        <v/>
      </c>
      <c r="CG36" s="2315"/>
      <c r="CH36" s="384"/>
      <c r="CI36" s="384" t="s">
        <v>708</v>
      </c>
      <c r="CJ36" s="384"/>
      <c r="CK36" s="444"/>
      <c r="CL36" s="379"/>
      <c r="CM36" s="379"/>
      <c r="CN36" s="2348"/>
      <c r="CO36" s="2348"/>
    </row>
    <row r="37" spans="1:93">
      <c r="A37" s="364"/>
      <c r="B37" s="364"/>
      <c r="C37" s="364"/>
      <c r="D37" s="375" t="s">
        <v>547</v>
      </c>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75" t="s">
        <v>550</v>
      </c>
      <c r="AC37" s="375"/>
      <c r="AD37" s="375"/>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79"/>
      <c r="CM37" s="379"/>
      <c r="CN37" s="2348"/>
      <c r="CO37" s="2348"/>
    </row>
    <row r="38" spans="1:93">
      <c r="A38" s="364"/>
      <c r="B38" s="364"/>
      <c r="C38" s="364"/>
      <c r="D38" s="2440"/>
      <c r="E38" s="2441"/>
      <c r="F38" s="2441"/>
      <c r="G38" s="2441"/>
      <c r="H38" s="2441"/>
      <c r="I38" s="2442"/>
      <c r="J38" s="2443" t="s">
        <v>548</v>
      </c>
      <c r="K38" s="2443"/>
      <c r="L38" s="2316"/>
      <c r="M38" s="2317"/>
      <c r="N38" s="2317"/>
      <c r="O38" s="2317"/>
      <c r="P38" s="2317"/>
      <c r="Q38" s="2317"/>
      <c r="R38" s="2317"/>
      <c r="S38" s="2318"/>
      <c r="T38" s="364" t="s">
        <v>549</v>
      </c>
      <c r="U38" s="364"/>
      <c r="V38" s="364"/>
      <c r="W38" s="364"/>
      <c r="X38" s="364"/>
      <c r="Y38" s="364"/>
      <c r="Z38" s="364"/>
      <c r="AA38" s="364"/>
      <c r="AB38" s="494"/>
      <c r="AC38" s="495"/>
      <c r="AD38" s="495"/>
      <c r="AE38" s="495"/>
      <c r="AF38" s="495"/>
      <c r="AG38" s="495"/>
      <c r="AH38" s="495"/>
      <c r="AI38" s="495"/>
      <c r="AJ38" s="495"/>
      <c r="AK38" s="495"/>
      <c r="AL38" s="2317"/>
      <c r="AM38" s="2318"/>
      <c r="AN38" s="493" t="s">
        <v>551</v>
      </c>
      <c r="AO38" s="493"/>
      <c r="AP38" s="2316"/>
      <c r="AQ38" s="2317"/>
      <c r="AR38" s="2317"/>
      <c r="AS38" s="2317"/>
      <c r="AT38" s="2317"/>
      <c r="AU38" s="2317"/>
      <c r="AV38" s="2317"/>
      <c r="AW38" s="2318"/>
      <c r="AX38" s="2443" t="s">
        <v>551</v>
      </c>
      <c r="AY38" s="2443"/>
      <c r="AZ38" s="2316"/>
      <c r="BA38" s="2317"/>
      <c r="BB38" s="2317"/>
      <c r="BC38" s="2317"/>
      <c r="BD38" s="2317"/>
      <c r="BE38" s="2317"/>
      <c r="BF38" s="2317"/>
      <c r="BG38" s="2318"/>
      <c r="BH38" s="364" t="s">
        <v>552</v>
      </c>
      <c r="BI38" s="364"/>
      <c r="BJ38" s="364"/>
      <c r="BK38" s="364"/>
      <c r="BL38" s="364"/>
      <c r="BM38" s="364"/>
      <c r="BN38" s="445" t="s">
        <v>554</v>
      </c>
      <c r="BO38" s="364"/>
      <c r="BP38" s="445"/>
      <c r="BQ38" s="364"/>
      <c r="BR38" s="364"/>
      <c r="BS38" s="364"/>
      <c r="BT38" s="364"/>
      <c r="BU38" s="364"/>
      <c r="BV38" s="364"/>
      <c r="BW38" s="364"/>
      <c r="BX38" s="364"/>
      <c r="BY38" s="364"/>
      <c r="BZ38" s="364"/>
      <c r="CA38" s="364"/>
      <c r="CB38" s="364"/>
      <c r="CC38" s="364"/>
      <c r="CD38" s="364"/>
      <c r="CE38" s="364"/>
      <c r="CF38" s="2316" t="str">
        <f>IF(申告書記入イメージ!CV105=0,"",申告書記入イメージ!CV105)</f>
        <v/>
      </c>
      <c r="CG38" s="2318"/>
      <c r="CH38" s="364" t="s">
        <v>555</v>
      </c>
      <c r="CI38" s="364"/>
      <c r="CJ38" s="364"/>
      <c r="CK38" s="364"/>
      <c r="CL38" s="379"/>
      <c r="CM38" s="379"/>
      <c r="CN38" s="2348"/>
      <c r="CO38" s="2348"/>
    </row>
    <row r="39" spans="1:93" ht="12.75" customHeight="1">
      <c r="A39" s="364"/>
      <c r="B39" s="364"/>
      <c r="C39" s="364"/>
      <c r="D39" s="364"/>
      <c r="E39" s="375" t="s">
        <v>556</v>
      </c>
      <c r="F39" s="364"/>
      <c r="G39" s="364"/>
      <c r="H39" s="364"/>
      <c r="I39" s="364"/>
      <c r="J39" s="364"/>
      <c r="K39" s="364"/>
      <c r="L39" s="364"/>
      <c r="M39" s="364"/>
      <c r="N39" s="375" t="s">
        <v>560</v>
      </c>
      <c r="O39" s="364"/>
      <c r="P39" s="364"/>
      <c r="Q39" s="364"/>
      <c r="R39" s="364"/>
      <c r="S39" s="364"/>
      <c r="T39" s="364"/>
      <c r="U39" s="364"/>
      <c r="V39" s="364"/>
      <c r="W39" s="375" t="s">
        <v>561</v>
      </c>
      <c r="X39" s="364"/>
      <c r="Y39" s="364"/>
      <c r="Z39" s="364"/>
      <c r="AA39" s="364"/>
      <c r="AB39" s="364"/>
      <c r="AC39" s="364"/>
      <c r="AD39" s="364"/>
      <c r="AE39" s="364"/>
      <c r="AF39" s="364"/>
      <c r="AG39" s="364"/>
      <c r="AH39" s="375" t="s">
        <v>562</v>
      </c>
      <c r="AI39" s="364"/>
      <c r="AJ39" s="364"/>
      <c r="AK39" s="364"/>
      <c r="AL39" s="364"/>
      <c r="AM39" s="364"/>
      <c r="AN39" s="364"/>
      <c r="AO39" s="364"/>
      <c r="AP39" s="364"/>
      <c r="AQ39" s="375" t="s">
        <v>563</v>
      </c>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79"/>
      <c r="CM39" s="379"/>
      <c r="CN39" s="2348"/>
      <c r="CO39" s="2348"/>
    </row>
    <row r="40" spans="1:93" ht="14.25">
      <c r="A40" s="364"/>
      <c r="B40" s="364"/>
      <c r="C40" s="364"/>
      <c r="D40" s="364"/>
      <c r="E40" s="2316"/>
      <c r="F40" s="2317"/>
      <c r="G40" s="2318"/>
      <c r="H40" s="375" t="s">
        <v>557</v>
      </c>
      <c r="I40" s="364"/>
      <c r="J40" s="364"/>
      <c r="K40" s="364"/>
      <c r="L40" s="2316"/>
      <c r="M40" s="2317"/>
      <c r="N40" s="2318"/>
      <c r="O40" s="375" t="s">
        <v>558</v>
      </c>
      <c r="P40" s="364"/>
      <c r="Q40" s="364"/>
      <c r="R40" s="364"/>
      <c r="S40" s="364"/>
      <c r="T40" s="364"/>
      <c r="U40" s="364"/>
      <c r="V40" s="2316"/>
      <c r="W40" s="2317"/>
      <c r="X40" s="2318"/>
      <c r="Y40" s="375" t="s">
        <v>559</v>
      </c>
      <c r="Z40" s="364"/>
      <c r="AA40" s="364"/>
      <c r="AB40" s="364"/>
      <c r="AC40" s="364"/>
      <c r="AD40" s="364"/>
      <c r="AE40" s="364"/>
      <c r="AF40" s="364"/>
      <c r="AG40" s="364"/>
      <c r="AH40" s="2316"/>
      <c r="AI40" s="2317"/>
      <c r="AJ40" s="2318"/>
      <c r="AK40" s="375" t="s">
        <v>566</v>
      </c>
      <c r="AL40" s="364"/>
      <c r="AM40" s="364"/>
      <c r="AN40" s="364"/>
      <c r="AO40" s="364"/>
      <c r="AP40" s="2326"/>
      <c r="AQ40" s="2314"/>
      <c r="AR40" s="2314"/>
      <c r="AS40" s="2314"/>
      <c r="AT40" s="2314"/>
      <c r="AU40" s="2314"/>
      <c r="AV40" s="2314"/>
      <c r="AW40" s="2314"/>
      <c r="AX40" s="2314"/>
      <c r="AY40" s="2314" t="str">
        <f>IF(申告書記入イメージ!BH110=0,"",申告書記入イメージ!BH110)</f>
        <v/>
      </c>
      <c r="AZ40" s="2314"/>
      <c r="BA40" s="2314"/>
      <c r="BB40" s="2314" t="str">
        <f>IF(申告書記入イメージ!BK110=0,"",申告書記入イメージ!BK110)</f>
        <v/>
      </c>
      <c r="BC40" s="2314"/>
      <c r="BD40" s="2314"/>
      <c r="BE40" s="2314" t="str">
        <f>IF(申告書記入イメージ!BN110=0,"",申告書記入イメージ!BN110)</f>
        <v/>
      </c>
      <c r="BF40" s="2314"/>
      <c r="BG40" s="2314"/>
      <c r="BH40" s="2314" t="str">
        <f>IF(申告書記入イメージ!BQ110=0,"",申告書記入イメージ!BQ110)</f>
        <v/>
      </c>
      <c r="BI40" s="2314"/>
      <c r="BJ40" s="2314"/>
      <c r="BK40" s="2314" t="str">
        <f>IF(申告書記入イメージ!BT110=0,"",申告書記入イメージ!BT110)</f>
        <v/>
      </c>
      <c r="BL40" s="2314"/>
      <c r="BM40" s="2314"/>
      <c r="BN40" s="2314" t="str">
        <f>IF(申告書記入イメージ!BW110=0,"",申告書記入イメージ!BW110)</f>
        <v/>
      </c>
      <c r="BO40" s="2314"/>
      <c r="BP40" s="2314"/>
      <c r="BQ40" s="2314" t="str">
        <f>IF(申告書記入イメージ!BZ110=0,"",申告書記入イメージ!BZ110)</f>
        <v/>
      </c>
      <c r="BR40" s="2314"/>
      <c r="BS40" s="2314"/>
      <c r="BT40" s="2314" t="str">
        <f>IF(申告書記入イメージ!CC110=0,"",申告書記入イメージ!CC110)</f>
        <v/>
      </c>
      <c r="BU40" s="2314"/>
      <c r="BV40" s="2314"/>
      <c r="BW40" s="2314" t="str">
        <f>IF(申告書記入イメージ!CF110=0,"",申告書記入イメージ!CF110)</f>
        <v/>
      </c>
      <c r="BX40" s="2314"/>
      <c r="BY40" s="2314"/>
      <c r="BZ40" s="2314" t="str">
        <f>IF(申告書記入イメージ!CI110=0,"",申告書記入イメージ!CI110)</f>
        <v/>
      </c>
      <c r="CA40" s="2314"/>
      <c r="CB40" s="2314"/>
      <c r="CC40" s="2314" t="str">
        <f>IF(申告書記入イメージ!CL110=0,"",申告書記入イメージ!CL110)</f>
        <v/>
      </c>
      <c r="CD40" s="2314"/>
      <c r="CE40" s="2314"/>
      <c r="CF40" s="2314" t="str">
        <f>IF(申告書記入イメージ!CO110=0,"",申告書記入イメージ!CO110)</f>
        <v/>
      </c>
      <c r="CG40" s="2314"/>
      <c r="CH40" s="2314"/>
      <c r="CI40" s="2314" t="str">
        <f>IF(申告書記入イメージ!CR110=0,"",申告書記入イメージ!CR110)</f>
        <v/>
      </c>
      <c r="CJ40" s="2314"/>
      <c r="CK40" s="2314"/>
      <c r="CL40" s="379"/>
      <c r="CM40" s="379"/>
      <c r="CN40" s="2348"/>
      <c r="CO40" s="2348"/>
    </row>
    <row r="41" spans="1:93">
      <c r="A41" s="364"/>
      <c r="B41" s="364"/>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77" t="s">
        <v>632</v>
      </c>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79"/>
      <c r="CM41" s="379"/>
      <c r="CN41" s="2348"/>
      <c r="CO41" s="2348"/>
    </row>
    <row r="42" spans="1:93">
      <c r="A42" s="428"/>
      <c r="B42" s="448" t="s">
        <v>565</v>
      </c>
      <c r="C42" s="448"/>
      <c r="D42" s="448"/>
      <c r="E42" s="429"/>
      <c r="F42" s="429"/>
      <c r="G42" s="429"/>
      <c r="H42" s="429"/>
      <c r="I42" s="429"/>
      <c r="J42" s="429"/>
      <c r="K42" s="446"/>
      <c r="L42" s="446"/>
      <c r="M42" s="446"/>
      <c r="N42" s="446"/>
      <c r="O42" s="446"/>
      <c r="P42" s="446"/>
      <c r="Q42" s="446"/>
      <c r="R42" s="446"/>
      <c r="S42" s="446"/>
      <c r="T42" s="447"/>
      <c r="U42" s="2444" t="str">
        <f>IF(申告書記入イメージ!AF117=0,"",申告書記入イメージ!AF117)</f>
        <v/>
      </c>
      <c r="V42" s="2445"/>
      <c r="W42" s="2445"/>
      <c r="X42" s="2445"/>
      <c r="Y42" s="2445"/>
      <c r="Z42" s="2445"/>
      <c r="AA42" s="2445"/>
      <c r="AB42" s="2445"/>
      <c r="AC42" s="2445"/>
      <c r="AD42" s="2445"/>
      <c r="AE42" s="2445"/>
      <c r="AF42" s="2445"/>
      <c r="AG42" s="2445"/>
      <c r="AH42" s="2445"/>
      <c r="AI42" s="2445"/>
      <c r="AJ42" s="2445"/>
      <c r="AK42" s="2445"/>
      <c r="AL42" s="2445"/>
      <c r="AM42" s="2458" t="s">
        <v>567</v>
      </c>
      <c r="AN42" s="2459"/>
      <c r="AO42" s="364"/>
      <c r="AP42" s="364"/>
      <c r="AQ42" s="364"/>
      <c r="AR42" s="364"/>
      <c r="AS42" s="364"/>
      <c r="AT42" s="364"/>
      <c r="AU42" s="364"/>
      <c r="AV42" s="364"/>
      <c r="AW42" s="364"/>
      <c r="AX42" s="364"/>
      <c r="AY42" s="475" t="s">
        <v>568</v>
      </c>
      <c r="AZ42" s="429"/>
      <c r="BA42" s="429"/>
      <c r="BB42" s="429"/>
      <c r="BC42" s="429"/>
      <c r="BD42" s="429"/>
      <c r="BE42" s="429"/>
      <c r="BF42" s="429"/>
      <c r="BG42" s="429"/>
      <c r="BH42" s="429"/>
      <c r="BI42" s="429"/>
      <c r="BJ42" s="429"/>
      <c r="BK42" s="429"/>
      <c r="BL42" s="429"/>
      <c r="BM42" s="429"/>
      <c r="BN42" s="429"/>
      <c r="BO42" s="449"/>
      <c r="BP42" s="381"/>
      <c r="BQ42" s="381"/>
      <c r="BR42" s="381"/>
      <c r="BS42" s="381"/>
      <c r="BT42" s="381"/>
      <c r="BU42" s="381"/>
      <c r="BV42" s="381"/>
      <c r="BW42" s="381"/>
      <c r="BX42" s="381"/>
      <c r="BY42" s="381"/>
      <c r="BZ42" s="381"/>
      <c r="CA42" s="381"/>
      <c r="CB42" s="381"/>
      <c r="CC42" s="381"/>
      <c r="CD42" s="381"/>
      <c r="CE42" s="381"/>
      <c r="CF42" s="381"/>
      <c r="CG42" s="381"/>
      <c r="CH42" s="381" t="s">
        <v>570</v>
      </c>
      <c r="CI42" s="381"/>
      <c r="CJ42" s="381"/>
      <c r="CK42" s="450"/>
      <c r="CL42" s="379"/>
      <c r="CM42" s="379"/>
      <c r="CN42" s="2348"/>
      <c r="CO42" s="2348"/>
    </row>
    <row r="43" spans="1:93">
      <c r="A43" s="449"/>
      <c r="B43" s="381"/>
      <c r="C43" s="381"/>
      <c r="D43" s="381"/>
      <c r="E43" s="381"/>
      <c r="F43" s="455" t="s">
        <v>573</v>
      </c>
      <c r="G43" s="456"/>
      <c r="H43" s="456"/>
      <c r="I43" s="456"/>
      <c r="J43" s="457"/>
      <c r="K43" s="377" t="s">
        <v>577</v>
      </c>
      <c r="L43" s="364"/>
      <c r="M43" s="364"/>
      <c r="N43" s="364"/>
      <c r="O43" s="364"/>
      <c r="P43" s="364"/>
      <c r="Q43" s="364"/>
      <c r="R43" s="364"/>
      <c r="S43" s="364"/>
      <c r="T43" s="364"/>
      <c r="U43" s="461" t="s">
        <v>580</v>
      </c>
      <c r="V43" s="381"/>
      <c r="W43" s="462"/>
      <c r="X43" s="381"/>
      <c r="Y43" s="468"/>
      <c r="Z43" s="460" t="s">
        <v>583</v>
      </c>
      <c r="AA43" s="456"/>
      <c r="AB43" s="456"/>
      <c r="AC43" s="456"/>
      <c r="AD43" s="456"/>
      <c r="AE43" s="456"/>
      <c r="AF43" s="456"/>
      <c r="AG43" s="456"/>
      <c r="AH43" s="456"/>
      <c r="AI43" s="456"/>
      <c r="AJ43" s="472" t="s">
        <v>584</v>
      </c>
      <c r="AK43" s="429"/>
      <c r="AL43" s="429"/>
      <c r="AM43" s="429"/>
      <c r="AN43" s="429"/>
      <c r="AO43" s="429"/>
      <c r="AP43" s="2451" t="s">
        <v>585</v>
      </c>
      <c r="AQ43" s="2452"/>
      <c r="AR43" s="2452"/>
      <c r="AS43" s="2452"/>
      <c r="AT43" s="2452"/>
      <c r="AU43" s="2452"/>
      <c r="AV43" s="2453"/>
      <c r="AW43" s="364"/>
      <c r="AX43" s="364"/>
      <c r="AY43" s="477" t="s">
        <v>586</v>
      </c>
      <c r="AZ43" s="456"/>
      <c r="BA43" s="456"/>
      <c r="BB43" s="456"/>
      <c r="BC43" s="456"/>
      <c r="BD43" s="456"/>
      <c r="BE43" s="456"/>
      <c r="BF43" s="456"/>
      <c r="BG43" s="456"/>
      <c r="BH43" s="456"/>
      <c r="BI43" s="456"/>
      <c r="BJ43" s="456"/>
      <c r="BK43" s="456"/>
      <c r="BL43" s="456"/>
      <c r="BM43" s="456"/>
      <c r="BN43" s="469"/>
      <c r="BO43" s="476"/>
      <c r="BP43" s="456"/>
      <c r="BQ43" s="456"/>
      <c r="BR43" s="456"/>
      <c r="BS43" s="456"/>
      <c r="BT43" s="456"/>
      <c r="BU43" s="456"/>
      <c r="BV43" s="456"/>
      <c r="BW43" s="456"/>
      <c r="BX43" s="456"/>
      <c r="BY43" s="456"/>
      <c r="BZ43" s="456"/>
      <c r="CA43" s="456"/>
      <c r="CB43" s="456"/>
      <c r="CC43" s="456"/>
      <c r="CD43" s="456"/>
      <c r="CE43" s="456"/>
      <c r="CF43" s="456"/>
      <c r="CG43" s="456"/>
      <c r="CH43" s="456"/>
      <c r="CI43" s="456"/>
      <c r="CJ43" s="456"/>
      <c r="CK43" s="469"/>
      <c r="CL43" s="379"/>
      <c r="CM43" s="379"/>
      <c r="CN43" s="2348"/>
      <c r="CO43" s="2348"/>
    </row>
    <row r="44" spans="1:93" ht="15.75" customHeight="1">
      <c r="A44" s="451"/>
      <c r="B44" s="445" t="s">
        <v>572</v>
      </c>
      <c r="C44" s="364"/>
      <c r="D44" s="364"/>
      <c r="E44" s="364"/>
      <c r="F44" s="458" t="s">
        <v>574</v>
      </c>
      <c r="G44" s="384"/>
      <c r="H44" s="384"/>
      <c r="I44" s="384"/>
      <c r="J44" s="459"/>
      <c r="K44" s="2447" t="str">
        <f>IF(申告書記入イメージ!N124=0,"",申告書記入イメージ!N124)</f>
        <v/>
      </c>
      <c r="L44" s="2448"/>
      <c r="M44" s="2448"/>
      <c r="N44" s="2448"/>
      <c r="O44" s="2448"/>
      <c r="P44" s="2448"/>
      <c r="Q44" s="2448"/>
      <c r="R44" s="2448"/>
      <c r="S44" s="377" t="s">
        <v>570</v>
      </c>
      <c r="T44" s="364"/>
      <c r="U44" s="453" t="s">
        <v>579</v>
      </c>
      <c r="V44" s="377"/>
      <c r="W44" s="377"/>
      <c r="X44" s="364"/>
      <c r="Y44" s="364"/>
      <c r="Z44" s="2449">
        <f>申告書記入イメージ!AL124</f>
        <v>0</v>
      </c>
      <c r="AA44" s="2450"/>
      <c r="AB44" s="2450"/>
      <c r="AC44" s="2450"/>
      <c r="AD44" s="2450"/>
      <c r="AE44" s="2450"/>
      <c r="AF44" s="2450"/>
      <c r="AG44" s="2450"/>
      <c r="AH44" s="364" t="s">
        <v>570</v>
      </c>
      <c r="AI44" s="364"/>
      <c r="AJ44" s="473" t="s">
        <v>581</v>
      </c>
      <c r="AK44" s="377"/>
      <c r="AL44" s="364"/>
      <c r="AM44" s="364"/>
      <c r="AN44" s="364"/>
      <c r="AO44" s="364"/>
      <c r="AP44" s="2454"/>
      <c r="AQ44" s="2454"/>
      <c r="AR44" s="2454"/>
      <c r="AS44" s="2454"/>
      <c r="AT44" s="2454"/>
      <c r="AU44" s="2454"/>
      <c r="AV44" s="2455"/>
      <c r="AW44" s="364"/>
      <c r="AX44" s="364"/>
      <c r="AY44" s="478" t="s">
        <v>587</v>
      </c>
      <c r="AZ44" s="364"/>
      <c r="BA44" s="364"/>
      <c r="BB44" s="364"/>
      <c r="BC44" s="364"/>
      <c r="BD44" s="364"/>
      <c r="BE44" s="364"/>
      <c r="BF44" s="364"/>
      <c r="BG44" s="364"/>
      <c r="BH44" s="364"/>
      <c r="BI44" s="364"/>
      <c r="BJ44" s="364"/>
      <c r="BK44" s="364"/>
      <c r="BL44" s="364"/>
      <c r="BM44" s="364"/>
      <c r="BN44" s="471"/>
      <c r="BO44" s="470"/>
      <c r="BP44" s="364"/>
      <c r="BQ44" s="364"/>
      <c r="BR44" s="364"/>
      <c r="BS44" s="364"/>
      <c r="BT44" s="364"/>
      <c r="BU44" s="364"/>
      <c r="BV44" s="364"/>
      <c r="BW44" s="364"/>
      <c r="BX44" s="364"/>
      <c r="BY44" s="364"/>
      <c r="BZ44" s="364"/>
      <c r="CA44" s="364"/>
      <c r="CB44" s="364"/>
      <c r="CC44" s="364"/>
      <c r="CD44" s="364"/>
      <c r="CE44" s="364"/>
      <c r="CF44" s="364"/>
      <c r="CG44" s="364"/>
      <c r="CH44" s="364" t="s">
        <v>569</v>
      </c>
      <c r="CI44" s="364"/>
      <c r="CJ44" s="364"/>
      <c r="CK44" s="471"/>
      <c r="CL44" s="379"/>
      <c r="CM44" s="379"/>
      <c r="CN44" s="2348"/>
      <c r="CO44" s="2348"/>
    </row>
    <row r="45" spans="1:93" ht="15" customHeight="1">
      <c r="A45" s="453" t="s">
        <v>571</v>
      </c>
      <c r="B45" s="364"/>
      <c r="C45" s="364"/>
      <c r="D45" s="364"/>
      <c r="E45" s="364"/>
      <c r="F45" s="460" t="s">
        <v>575</v>
      </c>
      <c r="G45" s="456"/>
      <c r="H45" s="456"/>
      <c r="I45" s="456"/>
      <c r="J45" s="463"/>
      <c r="K45" s="464" t="s">
        <v>578</v>
      </c>
      <c r="L45" s="465"/>
      <c r="M45" s="465"/>
      <c r="N45" s="465"/>
      <c r="O45" s="465"/>
      <c r="P45" s="465"/>
      <c r="Q45" s="465"/>
      <c r="R45" s="465"/>
      <c r="S45" s="465"/>
      <c r="T45" s="465"/>
      <c r="U45" s="465"/>
      <c r="V45" s="465"/>
      <c r="W45" s="465"/>
      <c r="X45" s="465"/>
      <c r="Y45" s="465"/>
      <c r="Z45" s="385"/>
      <c r="AA45" s="385"/>
      <c r="AB45" s="385"/>
      <c r="AC45" s="385"/>
      <c r="AD45" s="385"/>
      <c r="AE45" s="385"/>
      <c r="AF45" s="484" t="s">
        <v>590</v>
      </c>
      <c r="AG45" s="385"/>
      <c r="AH45" s="385"/>
      <c r="AI45" s="385"/>
      <c r="AJ45" s="474"/>
      <c r="AK45" s="364"/>
      <c r="AL45" s="2316" t="str">
        <f>IF(申告書記入イメージ!AY124=0,"",申告書記入イメージ!AY124)</f>
        <v/>
      </c>
      <c r="AM45" s="2317"/>
      <c r="AN45" s="2318"/>
      <c r="AO45" s="364"/>
      <c r="AP45" s="2454"/>
      <c r="AQ45" s="2454"/>
      <c r="AR45" s="2454"/>
      <c r="AS45" s="2454"/>
      <c r="AT45" s="2454"/>
      <c r="AU45" s="2454"/>
      <c r="AV45" s="2455"/>
      <c r="AW45" s="364"/>
      <c r="AX45" s="364"/>
      <c r="AY45" s="480" t="s">
        <v>588</v>
      </c>
      <c r="AZ45" s="479"/>
      <c r="BA45" s="479"/>
      <c r="BB45" s="479"/>
      <c r="BC45" s="479"/>
      <c r="BD45" s="479"/>
      <c r="BE45" s="479"/>
      <c r="BF45" s="479"/>
      <c r="BG45" s="479"/>
      <c r="BH45" s="479"/>
      <c r="BI45" s="479"/>
      <c r="BJ45" s="479"/>
      <c r="BK45" s="479"/>
      <c r="BL45" s="479"/>
      <c r="BM45" s="479"/>
      <c r="BN45" s="479"/>
      <c r="BO45" s="2533"/>
      <c r="BP45" s="2534"/>
      <c r="BQ45" s="2534"/>
      <c r="BR45" s="2534"/>
      <c r="BS45" s="2534"/>
      <c r="BT45" s="2534"/>
      <c r="BU45" s="2534"/>
      <c r="BV45" s="2534"/>
      <c r="BW45" s="2534"/>
      <c r="BX45" s="2534"/>
      <c r="BY45" s="2534"/>
      <c r="BZ45" s="2534"/>
      <c r="CA45" s="2534"/>
      <c r="CB45" s="2534"/>
      <c r="CC45" s="2534"/>
      <c r="CD45" s="2534"/>
      <c r="CE45" s="2534"/>
      <c r="CF45" s="2534"/>
      <c r="CG45" s="2535"/>
      <c r="CH45" s="483" t="s">
        <v>589</v>
      </c>
      <c r="CI45" s="481"/>
      <c r="CJ45" s="481"/>
      <c r="CK45" s="482"/>
      <c r="CL45" s="379"/>
      <c r="CM45" s="379"/>
      <c r="CN45" s="2348"/>
      <c r="CO45" s="2348"/>
    </row>
    <row r="46" spans="1:93" ht="19.149999999999999" customHeight="1">
      <c r="A46" s="451"/>
      <c r="B46" s="364"/>
      <c r="C46" s="364"/>
      <c r="D46" s="364"/>
      <c r="E46" s="364"/>
      <c r="F46" s="487" t="s">
        <v>576</v>
      </c>
      <c r="G46" s="364"/>
      <c r="H46" s="364"/>
      <c r="I46" s="364"/>
      <c r="J46" s="364"/>
      <c r="K46" s="488"/>
      <c r="L46" s="2446" t="str">
        <f>申告書記入イメージ!S129</f>
        <v/>
      </c>
      <c r="M46" s="2446"/>
      <c r="N46" s="2446" t="str">
        <f>申告書記入イメージ!V129</f>
        <v/>
      </c>
      <c r="O46" s="2446"/>
      <c r="P46" s="2446" t="str">
        <f>申告書記入イメージ!Y129</f>
        <v/>
      </c>
      <c r="Q46" s="2446"/>
      <c r="R46" s="2446" t="str">
        <f>申告書記入イメージ!AB129</f>
        <v/>
      </c>
      <c r="S46" s="2439"/>
      <c r="T46" s="2439" t="str">
        <f>申告書記入イメージ!AE129</f>
        <v/>
      </c>
      <c r="U46" s="2439"/>
      <c r="V46" s="2439" t="str">
        <f>申告書記入イメージ!AH129</f>
        <v/>
      </c>
      <c r="W46" s="2439"/>
      <c r="X46" s="2439" t="str">
        <f>申告書記入イメージ!AK129</f>
        <v/>
      </c>
      <c r="Y46" s="2439"/>
      <c r="Z46" s="2439" t="str">
        <f>申告書記入イメージ!AN129</f>
        <v/>
      </c>
      <c r="AA46" s="2439"/>
      <c r="AB46" s="2439" t="str">
        <f>申告書記入イメージ!AQ129</f>
        <v/>
      </c>
      <c r="AC46" s="2439"/>
      <c r="AD46" s="2439" t="str">
        <f>申告書記入イメージ!AT129</f>
        <v/>
      </c>
      <c r="AE46" s="2439"/>
      <c r="AF46" s="2439" t="str">
        <f>申告書記入イメージ!AW129</f>
        <v/>
      </c>
      <c r="AG46" s="2439"/>
      <c r="AH46" s="467" t="s">
        <v>591</v>
      </c>
      <c r="AI46" s="467"/>
      <c r="AJ46" s="431"/>
      <c r="AK46" s="432"/>
      <c r="AL46" s="434" t="s">
        <v>582</v>
      </c>
      <c r="AM46" s="432"/>
      <c r="AN46" s="432"/>
      <c r="AO46" s="432"/>
      <c r="AP46" s="2456"/>
      <c r="AQ46" s="2456"/>
      <c r="AR46" s="2456"/>
      <c r="AS46" s="2456"/>
      <c r="AT46" s="2456"/>
      <c r="AU46" s="2456"/>
      <c r="AV46" s="2457"/>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79"/>
      <c r="CM46" s="379"/>
      <c r="CN46" s="2348"/>
      <c r="CO46" s="2348"/>
    </row>
    <row r="47" spans="1:93" ht="39" customHeight="1">
      <c r="A47" s="2460" t="s">
        <v>592</v>
      </c>
      <c r="B47" s="2461"/>
      <c r="C47" s="2462"/>
      <c r="D47" s="2472" t="s">
        <v>604</v>
      </c>
      <c r="E47" s="2472"/>
      <c r="F47" s="2472"/>
      <c r="G47" s="2478" t="s">
        <v>596</v>
      </c>
      <c r="H47" s="2479"/>
      <c r="I47" s="2479"/>
      <c r="J47" s="2479"/>
      <c r="K47" s="2479"/>
      <c r="L47" s="2479"/>
      <c r="M47" s="2479"/>
      <c r="N47" s="2479"/>
      <c r="O47" s="2479"/>
      <c r="P47" s="2479"/>
      <c r="Q47" s="2479"/>
      <c r="R47" s="2480"/>
      <c r="S47" s="2486" t="s">
        <v>597</v>
      </c>
      <c r="T47" s="2487"/>
      <c r="U47" s="2487"/>
      <c r="V47" s="2487"/>
      <c r="W47" s="2487"/>
      <c r="X47" s="2487"/>
      <c r="Y47" s="2487"/>
      <c r="Z47" s="2487"/>
      <c r="AA47" s="2487"/>
      <c r="AB47" s="2487"/>
      <c r="AC47" s="2487"/>
      <c r="AD47" s="2487"/>
      <c r="AE47" s="2486" t="s">
        <v>598</v>
      </c>
      <c r="AF47" s="2487"/>
      <c r="AG47" s="2487"/>
      <c r="AH47" s="2487"/>
      <c r="AI47" s="2487"/>
      <c r="AJ47" s="2487"/>
      <c r="AK47" s="2487"/>
      <c r="AL47" s="2487"/>
      <c r="AM47" s="2487"/>
      <c r="AN47" s="2487"/>
      <c r="AO47" s="2487"/>
      <c r="AP47" s="2487"/>
      <c r="AQ47" s="2486" t="s">
        <v>599</v>
      </c>
      <c r="AR47" s="2487"/>
      <c r="AS47" s="2487"/>
      <c r="AT47" s="2487"/>
      <c r="AU47" s="2487"/>
      <c r="AV47" s="2487"/>
      <c r="AW47" s="2487"/>
      <c r="AX47" s="2487"/>
      <c r="AY47" s="2487"/>
      <c r="AZ47" s="2487"/>
      <c r="BA47" s="2487"/>
      <c r="BB47" s="2487"/>
      <c r="BC47" s="2486" t="s">
        <v>600</v>
      </c>
      <c r="BD47" s="2487"/>
      <c r="BE47" s="2487"/>
      <c r="BF47" s="2487"/>
      <c r="BG47" s="2487"/>
      <c r="BH47" s="2487"/>
      <c r="BI47" s="2487"/>
      <c r="BJ47" s="2487"/>
      <c r="BK47" s="2487"/>
      <c r="BL47" s="2487"/>
      <c r="BM47" s="2487"/>
      <c r="BN47" s="2487"/>
      <c r="BO47" s="2486" t="s">
        <v>601</v>
      </c>
      <c r="BP47" s="2487"/>
      <c r="BQ47" s="2487"/>
      <c r="BR47" s="2487"/>
      <c r="BS47" s="2487"/>
      <c r="BT47" s="2487"/>
      <c r="BU47" s="2487"/>
      <c r="BV47" s="2487"/>
      <c r="BW47" s="2487"/>
      <c r="BX47" s="2487"/>
      <c r="BY47" s="2487"/>
      <c r="BZ47" s="2487"/>
      <c r="CA47" s="2486" t="s">
        <v>602</v>
      </c>
      <c r="CB47" s="2487"/>
      <c r="CC47" s="2487"/>
      <c r="CD47" s="2487"/>
      <c r="CE47" s="2487"/>
      <c r="CF47" s="2487"/>
      <c r="CG47" s="2487"/>
      <c r="CH47" s="2487"/>
      <c r="CI47" s="2487"/>
      <c r="CJ47" s="2487"/>
      <c r="CK47" s="2487"/>
      <c r="CL47" s="2494"/>
      <c r="CM47" s="379"/>
      <c r="CN47" s="2348"/>
      <c r="CO47" s="2348"/>
    </row>
    <row r="48" spans="1:93" ht="12.75" customHeight="1">
      <c r="A48" s="2463"/>
      <c r="B48" s="2464"/>
      <c r="C48" s="2465"/>
      <c r="D48" s="2473"/>
      <c r="E48" s="2473"/>
      <c r="F48" s="2473"/>
      <c r="G48" s="2481"/>
      <c r="H48" s="2482"/>
      <c r="I48" s="2482"/>
      <c r="J48" s="2482"/>
      <c r="K48" s="2482"/>
      <c r="L48" s="2482"/>
      <c r="M48" s="2482"/>
      <c r="N48" s="2482"/>
      <c r="O48" s="2482"/>
      <c r="P48" s="2482"/>
      <c r="Q48" s="2482"/>
      <c r="R48" s="2483"/>
      <c r="S48" s="2481"/>
      <c r="T48" s="2482"/>
      <c r="U48" s="2482"/>
      <c r="V48" s="2482"/>
      <c r="W48" s="2482"/>
      <c r="X48" s="2482"/>
      <c r="Y48" s="2482"/>
      <c r="Z48" s="2482"/>
      <c r="AA48" s="2482"/>
      <c r="AB48" s="2482"/>
      <c r="AC48" s="2482"/>
      <c r="AD48" s="2482"/>
      <c r="AE48" s="2481"/>
      <c r="AF48" s="2482"/>
      <c r="AG48" s="2482"/>
      <c r="AH48" s="2482"/>
      <c r="AI48" s="2482"/>
      <c r="AJ48" s="2482"/>
      <c r="AK48" s="2482"/>
      <c r="AL48" s="2482"/>
      <c r="AM48" s="2482"/>
      <c r="AN48" s="2482"/>
      <c r="AO48" s="2482"/>
      <c r="AP48" s="2482"/>
      <c r="AQ48" s="2481"/>
      <c r="AR48" s="2482"/>
      <c r="AS48" s="2482"/>
      <c r="AT48" s="2482"/>
      <c r="AU48" s="2482"/>
      <c r="AV48" s="2482"/>
      <c r="AW48" s="2482"/>
      <c r="AX48" s="2482"/>
      <c r="AY48" s="2482"/>
      <c r="AZ48" s="2482"/>
      <c r="BA48" s="2482"/>
      <c r="BB48" s="2482"/>
      <c r="BC48" s="2481"/>
      <c r="BD48" s="2482"/>
      <c r="BE48" s="2482"/>
      <c r="BF48" s="2482"/>
      <c r="BG48" s="2482"/>
      <c r="BH48" s="2482"/>
      <c r="BI48" s="2482"/>
      <c r="BJ48" s="2482"/>
      <c r="BK48" s="2482"/>
      <c r="BL48" s="2482"/>
      <c r="BM48" s="2482"/>
      <c r="BN48" s="2482"/>
      <c r="BO48" s="2481"/>
      <c r="BP48" s="2482"/>
      <c r="BQ48" s="2482"/>
      <c r="BR48" s="2482"/>
      <c r="BS48" s="2482"/>
      <c r="BT48" s="2482"/>
      <c r="BU48" s="2482"/>
      <c r="BV48" s="2482"/>
      <c r="BW48" s="2482"/>
      <c r="BX48" s="2482"/>
      <c r="BY48" s="2482"/>
      <c r="BZ48" s="2482"/>
      <c r="CA48" s="2481"/>
      <c r="CB48" s="2482"/>
      <c r="CC48" s="2482"/>
      <c r="CD48" s="2482"/>
      <c r="CE48" s="2482"/>
      <c r="CF48" s="2482"/>
      <c r="CG48" s="2482"/>
      <c r="CH48" s="2482"/>
      <c r="CI48" s="2482"/>
      <c r="CJ48" s="2482"/>
      <c r="CK48" s="2482"/>
      <c r="CL48" s="2495"/>
      <c r="CM48" s="379"/>
      <c r="CN48" s="2348"/>
      <c r="CO48" s="2348"/>
    </row>
    <row r="49" spans="1:93" ht="12.75" customHeight="1" thickBot="1">
      <c r="A49" s="2466" t="s">
        <v>593</v>
      </c>
      <c r="B49" s="2467"/>
      <c r="C49" s="2468"/>
      <c r="D49" s="2473"/>
      <c r="E49" s="2473"/>
      <c r="F49" s="2473"/>
      <c r="G49" s="2484">
        <f>申告書記入イメージ!K138</f>
        <v>0</v>
      </c>
      <c r="H49" s="2485"/>
      <c r="I49" s="2485"/>
      <c r="J49" s="2485"/>
      <c r="K49" s="2485"/>
      <c r="L49" s="2485"/>
      <c r="M49" s="2485"/>
      <c r="N49" s="2485"/>
      <c r="O49" s="2485"/>
      <c r="P49" s="2485"/>
      <c r="Q49" s="364" t="s">
        <v>570</v>
      </c>
      <c r="R49" s="452"/>
      <c r="S49" s="2484">
        <f>申告書記入イメージ!Y137</f>
        <v>0</v>
      </c>
      <c r="T49" s="2485"/>
      <c r="U49" s="2485"/>
      <c r="V49" s="2485"/>
      <c r="W49" s="2485"/>
      <c r="X49" s="2485"/>
      <c r="Y49" s="2485"/>
      <c r="Z49" s="2485"/>
      <c r="AA49" s="2485"/>
      <c r="AB49" s="2485"/>
      <c r="AC49" s="364" t="s">
        <v>570</v>
      </c>
      <c r="AD49" s="454"/>
      <c r="AE49" s="2484" t="str">
        <f>IF(申告書記入イメージ!AM137=0,"",申告書記入イメージ!AM137)</f>
        <v/>
      </c>
      <c r="AF49" s="2485"/>
      <c r="AG49" s="2485"/>
      <c r="AH49" s="2485"/>
      <c r="AI49" s="2485"/>
      <c r="AJ49" s="2485"/>
      <c r="AK49" s="2485"/>
      <c r="AL49" s="2485"/>
      <c r="AM49" s="2485"/>
      <c r="AN49" s="2485"/>
      <c r="AO49" s="364" t="s">
        <v>570</v>
      </c>
      <c r="AP49" s="454"/>
      <c r="AQ49" s="2484" t="str">
        <f>IF(申告書記入イメージ!BA137=0,"",申告書記入イメージ!BA137)</f>
        <v/>
      </c>
      <c r="AR49" s="2496"/>
      <c r="AS49" s="2496"/>
      <c r="AT49" s="2496"/>
      <c r="AU49" s="2496"/>
      <c r="AV49" s="2496"/>
      <c r="AW49" s="2496"/>
      <c r="AX49" s="2496"/>
      <c r="AY49" s="2496"/>
      <c r="AZ49" s="2496"/>
      <c r="BA49" s="364" t="s">
        <v>570</v>
      </c>
      <c r="BB49" s="452"/>
      <c r="BC49" s="2497" t="str">
        <f>IF(申告書記入イメージ!BO137=0,"",申告書記入イメージ!BO137)</f>
        <v/>
      </c>
      <c r="BD49" s="2496"/>
      <c r="BE49" s="2496"/>
      <c r="BF49" s="2496"/>
      <c r="BG49" s="2496"/>
      <c r="BH49" s="2496"/>
      <c r="BI49" s="2496"/>
      <c r="BJ49" s="2496"/>
      <c r="BK49" s="2496"/>
      <c r="BL49" s="2496"/>
      <c r="BM49" s="364" t="s">
        <v>570</v>
      </c>
      <c r="BN49" s="452"/>
      <c r="BO49" s="2497" t="str">
        <f>IF(申告書記入イメージ!CC137=0,"",申告書記入イメージ!CC137)</f>
        <v/>
      </c>
      <c r="BP49" s="2496"/>
      <c r="BQ49" s="2496"/>
      <c r="BR49" s="2496"/>
      <c r="BS49" s="2496"/>
      <c r="BT49" s="2496"/>
      <c r="BU49" s="2496"/>
      <c r="BV49" s="2496"/>
      <c r="BW49" s="2496"/>
      <c r="BX49" s="2496"/>
      <c r="BY49" s="364" t="s">
        <v>570</v>
      </c>
      <c r="BZ49" s="452"/>
      <c r="CA49" s="2484" t="str">
        <f>IF(申告書記入イメージ!CQ137=0,"",申告書記入イメージ!CQ137)</f>
        <v/>
      </c>
      <c r="CB49" s="2496"/>
      <c r="CC49" s="2496"/>
      <c r="CD49" s="2496"/>
      <c r="CE49" s="2496"/>
      <c r="CF49" s="2496"/>
      <c r="CG49" s="2496"/>
      <c r="CH49" s="2496"/>
      <c r="CI49" s="2496"/>
      <c r="CJ49" s="2496"/>
      <c r="CK49" s="364" t="s">
        <v>570</v>
      </c>
      <c r="CL49" s="452"/>
      <c r="CM49" s="379"/>
      <c r="CN49" s="2348"/>
      <c r="CO49" s="2348"/>
    </row>
    <row r="50" spans="1:93" ht="21" customHeight="1">
      <c r="A50" s="2466"/>
      <c r="B50" s="2467"/>
      <c r="C50" s="2468"/>
      <c r="D50" s="2474" t="s">
        <v>594</v>
      </c>
      <c r="E50" s="2474"/>
      <c r="F50" s="2474"/>
      <c r="G50" s="2488" t="s">
        <v>603</v>
      </c>
      <c r="H50" s="2489"/>
      <c r="I50" s="2489"/>
      <c r="J50" s="2489"/>
      <c r="K50" s="2489"/>
      <c r="L50" s="2489"/>
      <c r="M50" s="2489"/>
      <c r="N50" s="2489"/>
      <c r="O50" s="2489"/>
      <c r="P50" s="2489"/>
      <c r="Q50" s="2489"/>
      <c r="R50" s="2490"/>
      <c r="S50" s="2488" t="s">
        <v>605</v>
      </c>
      <c r="T50" s="2489"/>
      <c r="U50" s="2489"/>
      <c r="V50" s="2489"/>
      <c r="W50" s="2489"/>
      <c r="X50" s="2489"/>
      <c r="Y50" s="2489"/>
      <c r="Z50" s="2489"/>
      <c r="AA50" s="2489"/>
      <c r="AB50" s="2489"/>
      <c r="AC50" s="2489"/>
      <c r="AD50" s="2490"/>
      <c r="AE50" s="2491" t="s">
        <v>606</v>
      </c>
      <c r="AF50" s="2492"/>
      <c r="AG50" s="2492"/>
      <c r="AH50" s="2492"/>
      <c r="AI50" s="2492"/>
      <c r="AJ50" s="2492"/>
      <c r="AK50" s="2492"/>
      <c r="AL50" s="2492"/>
      <c r="AM50" s="2492"/>
      <c r="AN50" s="2492"/>
      <c r="AO50" s="2492"/>
      <c r="AP50" s="2493"/>
      <c r="AQ50" s="364"/>
      <c r="AR50" s="489"/>
      <c r="AS50" s="490"/>
      <c r="AT50" s="490"/>
      <c r="AU50" s="490"/>
      <c r="AV50" s="490"/>
      <c r="AW50" s="490"/>
      <c r="AX50" s="490"/>
      <c r="AY50" s="490"/>
      <c r="AZ50" s="490"/>
      <c r="BA50" s="490"/>
      <c r="BB50" s="491"/>
      <c r="BC50" s="2585" t="str">
        <f>IF(算定基礎賃金集計表!CI9="","",算定基礎賃金集計表!CI9)</f>
        <v/>
      </c>
      <c r="BD50" s="2586"/>
      <c r="BE50" s="2586"/>
      <c r="BF50" s="2586"/>
      <c r="BG50" s="2586"/>
      <c r="BH50" s="2586"/>
      <c r="BI50" s="2586"/>
      <c r="BJ50" s="2586"/>
      <c r="BK50" s="2586"/>
      <c r="BL50" s="2586"/>
      <c r="BM50" s="2586"/>
      <c r="BN50" s="2586"/>
      <c r="BO50" s="2586"/>
      <c r="BP50" s="2586"/>
      <c r="BQ50" s="2586"/>
      <c r="BR50" s="2586"/>
      <c r="BS50" s="2586"/>
      <c r="BT50" s="2586"/>
      <c r="BU50" s="2586"/>
      <c r="BV50" s="2586"/>
      <c r="BW50" s="2586"/>
      <c r="BX50" s="2586"/>
      <c r="BY50" s="2586"/>
      <c r="BZ50" s="2587"/>
      <c r="CA50" s="364"/>
      <c r="CB50" s="2594" t="s">
        <v>611</v>
      </c>
      <c r="CC50" s="2595"/>
      <c r="CD50" s="2595"/>
      <c r="CE50" s="2595"/>
      <c r="CF50" s="2595"/>
      <c r="CG50" s="2595"/>
      <c r="CH50" s="2595"/>
      <c r="CI50" s="2595"/>
      <c r="CJ50" s="2595"/>
      <c r="CK50" s="2595"/>
      <c r="CL50" s="2596"/>
      <c r="CM50" s="379"/>
      <c r="CN50" s="2348"/>
      <c r="CO50" s="2348"/>
    </row>
    <row r="51" spans="1:93">
      <c r="A51" s="2466"/>
      <c r="B51" s="2467"/>
      <c r="C51" s="2468"/>
      <c r="D51" s="2475"/>
      <c r="E51" s="2475"/>
      <c r="F51" s="2475"/>
      <c r="G51" s="2484">
        <f>申告書記入イメージ!$K$143</f>
        <v>0</v>
      </c>
      <c r="H51" s="2485"/>
      <c r="I51" s="2485"/>
      <c r="J51" s="2485"/>
      <c r="K51" s="2485"/>
      <c r="L51" s="2485"/>
      <c r="M51" s="2485"/>
      <c r="N51" s="2485"/>
      <c r="O51" s="2485"/>
      <c r="P51" s="2485"/>
      <c r="Q51" s="364" t="s">
        <v>570</v>
      </c>
      <c r="R51" s="459"/>
      <c r="S51" s="2484">
        <f>申告書記入イメージ!$Y$143</f>
        <v>0</v>
      </c>
      <c r="T51" s="2485"/>
      <c r="U51" s="2485"/>
      <c r="V51" s="2485"/>
      <c r="W51" s="2485"/>
      <c r="X51" s="2485"/>
      <c r="Y51" s="2485"/>
      <c r="Z51" s="2485"/>
      <c r="AA51" s="2485"/>
      <c r="AB51" s="2485"/>
      <c r="AC51" s="364" t="s">
        <v>570</v>
      </c>
      <c r="AD51" s="459"/>
      <c r="AE51" s="2484">
        <f>申告書記入イメージ!$AM$143</f>
        <v>0</v>
      </c>
      <c r="AF51" s="2485"/>
      <c r="AG51" s="2485"/>
      <c r="AH51" s="2485"/>
      <c r="AI51" s="2485"/>
      <c r="AJ51" s="2485"/>
      <c r="AK51" s="2485"/>
      <c r="AL51" s="2485"/>
      <c r="AM51" s="2485"/>
      <c r="AN51" s="2485"/>
      <c r="AO51" s="364" t="s">
        <v>570</v>
      </c>
      <c r="AP51" s="459"/>
      <c r="AQ51" s="364"/>
      <c r="AR51" s="2579" t="s">
        <v>610</v>
      </c>
      <c r="AS51" s="2580"/>
      <c r="AT51" s="2580"/>
      <c r="AU51" s="2580"/>
      <c r="AV51" s="2580"/>
      <c r="AW51" s="2580"/>
      <c r="AX51" s="2580"/>
      <c r="AY51" s="2580"/>
      <c r="AZ51" s="2580"/>
      <c r="BA51" s="2580"/>
      <c r="BB51" s="2581"/>
      <c r="BC51" s="2588"/>
      <c r="BD51" s="2589"/>
      <c r="BE51" s="2589"/>
      <c r="BF51" s="2589"/>
      <c r="BG51" s="2589"/>
      <c r="BH51" s="2589"/>
      <c r="BI51" s="2589"/>
      <c r="BJ51" s="2589"/>
      <c r="BK51" s="2589"/>
      <c r="BL51" s="2589"/>
      <c r="BM51" s="2589"/>
      <c r="BN51" s="2589"/>
      <c r="BO51" s="2589"/>
      <c r="BP51" s="2589"/>
      <c r="BQ51" s="2589"/>
      <c r="BR51" s="2589"/>
      <c r="BS51" s="2589"/>
      <c r="BT51" s="2589"/>
      <c r="BU51" s="2589"/>
      <c r="BV51" s="2589"/>
      <c r="BW51" s="2589"/>
      <c r="BX51" s="2589"/>
      <c r="BY51" s="2589"/>
      <c r="BZ51" s="2590"/>
      <c r="CA51" s="364"/>
      <c r="CB51" s="2597"/>
      <c r="CC51" s="2598"/>
      <c r="CD51" s="2598"/>
      <c r="CE51" s="2598"/>
      <c r="CF51" s="2598"/>
      <c r="CG51" s="2598"/>
      <c r="CH51" s="2598"/>
      <c r="CI51" s="2598"/>
      <c r="CJ51" s="2598"/>
      <c r="CK51" s="2598"/>
      <c r="CL51" s="2599"/>
      <c r="CM51" s="379"/>
      <c r="CN51" s="2348"/>
      <c r="CO51" s="2348"/>
    </row>
    <row r="52" spans="1:93" ht="31.9" customHeight="1" thickBot="1">
      <c r="A52" s="2466"/>
      <c r="B52" s="2467"/>
      <c r="C52" s="2468"/>
      <c r="D52" s="2474" t="s">
        <v>595</v>
      </c>
      <c r="E52" s="2474"/>
      <c r="F52" s="2476"/>
      <c r="G52" s="2488" t="s">
        <v>607</v>
      </c>
      <c r="H52" s="2489"/>
      <c r="I52" s="2489"/>
      <c r="J52" s="2489"/>
      <c r="K52" s="2489"/>
      <c r="L52" s="2489"/>
      <c r="M52" s="2489"/>
      <c r="N52" s="2489"/>
      <c r="O52" s="2489"/>
      <c r="P52" s="2489"/>
      <c r="Q52" s="2489"/>
      <c r="R52" s="2490"/>
      <c r="S52" s="2488" t="s">
        <v>608</v>
      </c>
      <c r="T52" s="2489"/>
      <c r="U52" s="2489"/>
      <c r="V52" s="2489"/>
      <c r="W52" s="2489"/>
      <c r="X52" s="2489"/>
      <c r="Y52" s="2489"/>
      <c r="Z52" s="2489"/>
      <c r="AA52" s="2489"/>
      <c r="AB52" s="2489"/>
      <c r="AC52" s="2489"/>
      <c r="AD52" s="2490"/>
      <c r="AE52" s="2488" t="s">
        <v>609</v>
      </c>
      <c r="AF52" s="2489"/>
      <c r="AG52" s="2489"/>
      <c r="AH52" s="2489"/>
      <c r="AI52" s="2489"/>
      <c r="AJ52" s="2489"/>
      <c r="AK52" s="2489"/>
      <c r="AL52" s="2489"/>
      <c r="AM52" s="2489"/>
      <c r="AN52" s="2489"/>
      <c r="AO52" s="2489"/>
      <c r="AP52" s="2490"/>
      <c r="AQ52" s="364"/>
      <c r="AR52" s="2582"/>
      <c r="AS52" s="2583"/>
      <c r="AT52" s="2583"/>
      <c r="AU52" s="2583"/>
      <c r="AV52" s="2583"/>
      <c r="AW52" s="2583"/>
      <c r="AX52" s="2583"/>
      <c r="AY52" s="2583"/>
      <c r="AZ52" s="2583"/>
      <c r="BA52" s="2583"/>
      <c r="BB52" s="2584"/>
      <c r="BC52" s="2591"/>
      <c r="BD52" s="2592"/>
      <c r="BE52" s="2592"/>
      <c r="BF52" s="2592"/>
      <c r="BG52" s="2592"/>
      <c r="BH52" s="2592"/>
      <c r="BI52" s="2592"/>
      <c r="BJ52" s="2592"/>
      <c r="BK52" s="2592"/>
      <c r="BL52" s="2592"/>
      <c r="BM52" s="2592"/>
      <c r="BN52" s="2592"/>
      <c r="BO52" s="2592"/>
      <c r="BP52" s="2592"/>
      <c r="BQ52" s="2592"/>
      <c r="BR52" s="2592"/>
      <c r="BS52" s="2592"/>
      <c r="BT52" s="2592"/>
      <c r="BU52" s="2592"/>
      <c r="BV52" s="2592"/>
      <c r="BW52" s="2592"/>
      <c r="BX52" s="2592"/>
      <c r="BY52" s="2592"/>
      <c r="BZ52" s="2593"/>
      <c r="CA52" s="364"/>
      <c r="CB52" s="2600"/>
      <c r="CC52" s="2601"/>
      <c r="CD52" s="2601"/>
      <c r="CE52" s="2601"/>
      <c r="CF52" s="2601"/>
      <c r="CG52" s="2601"/>
      <c r="CH52" s="2601"/>
      <c r="CI52" s="2601"/>
      <c r="CJ52" s="2601"/>
      <c r="CK52" s="2601"/>
      <c r="CL52" s="2602"/>
      <c r="CM52" s="379"/>
      <c r="CN52" s="2348"/>
      <c r="CO52" s="2348"/>
    </row>
    <row r="53" spans="1:93">
      <c r="A53" s="2469"/>
      <c r="B53" s="2470"/>
      <c r="C53" s="2471"/>
      <c r="D53" s="2475"/>
      <c r="E53" s="2475"/>
      <c r="F53" s="2477"/>
      <c r="G53" s="2484">
        <f>申告書記入イメージ!$K$149</f>
        <v>0</v>
      </c>
      <c r="H53" s="2485"/>
      <c r="I53" s="2485"/>
      <c r="J53" s="2485"/>
      <c r="K53" s="2485"/>
      <c r="L53" s="2485"/>
      <c r="M53" s="2485"/>
      <c r="N53" s="2485"/>
      <c r="O53" s="2485"/>
      <c r="P53" s="2485"/>
      <c r="Q53" s="364" t="s">
        <v>570</v>
      </c>
      <c r="R53" s="459"/>
      <c r="S53" s="2484">
        <f>申告書記入イメージ!$Y$149</f>
        <v>0</v>
      </c>
      <c r="T53" s="2485"/>
      <c r="U53" s="2485"/>
      <c r="V53" s="2485"/>
      <c r="W53" s="2485"/>
      <c r="X53" s="2485"/>
      <c r="Y53" s="2485"/>
      <c r="Z53" s="2485"/>
      <c r="AA53" s="2485"/>
      <c r="AB53" s="2485"/>
      <c r="AC53" s="364" t="s">
        <v>570</v>
      </c>
      <c r="AD53" s="459"/>
      <c r="AE53" s="2484">
        <f>申告書記入イメージ!$AM$149</f>
        <v>0</v>
      </c>
      <c r="AF53" s="2485"/>
      <c r="AG53" s="2485"/>
      <c r="AH53" s="2485"/>
      <c r="AI53" s="2485"/>
      <c r="AJ53" s="2485"/>
      <c r="AK53" s="2485"/>
      <c r="AL53" s="2485"/>
      <c r="AM53" s="2485"/>
      <c r="AN53" s="2485"/>
      <c r="AO53" s="364" t="s">
        <v>570</v>
      </c>
      <c r="AP53" s="459"/>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2594" t="s">
        <v>612</v>
      </c>
      <c r="CC53" s="2595"/>
      <c r="CD53" s="2595"/>
      <c r="CE53" s="2595"/>
      <c r="CF53" s="2595"/>
      <c r="CG53" s="2595"/>
      <c r="CH53" s="2595"/>
      <c r="CI53" s="2595"/>
      <c r="CJ53" s="2595"/>
      <c r="CK53" s="2595"/>
      <c r="CL53" s="2596"/>
      <c r="CM53" s="379"/>
      <c r="CN53" s="379"/>
      <c r="CO53" s="364"/>
    </row>
    <row r="54" spans="1:93" ht="15.75" customHeight="1">
      <c r="A54" s="485"/>
      <c r="B54" s="486"/>
      <c r="C54" s="486"/>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2538"/>
      <c r="CC54" s="2539"/>
      <c r="CD54" s="2539"/>
      <c r="CE54" s="2539"/>
      <c r="CF54" s="2539"/>
      <c r="CG54" s="2539"/>
      <c r="CH54" s="2539"/>
      <c r="CI54" s="2539"/>
      <c r="CJ54" s="2539"/>
      <c r="CK54" s="2539"/>
      <c r="CL54" s="2540"/>
      <c r="CM54" s="379"/>
      <c r="CN54" s="379"/>
      <c r="CO54" s="364"/>
    </row>
    <row r="55" spans="1:93" ht="12" customHeight="1">
      <c r="A55" s="486"/>
      <c r="B55" s="486"/>
      <c r="C55" s="486"/>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2501" t="s">
        <v>623</v>
      </c>
      <c r="AS55" s="2502"/>
      <c r="AT55" s="2505" t="s">
        <v>624</v>
      </c>
      <c r="AU55" s="2506"/>
      <c r="AV55" s="2506"/>
      <c r="AW55" s="2506"/>
      <c r="AX55" s="2506"/>
      <c r="AY55" s="2506"/>
      <c r="AZ55" s="2506"/>
      <c r="BA55" s="2506"/>
      <c r="BB55" s="2506"/>
      <c r="BC55" s="2506"/>
      <c r="BD55" s="2506"/>
      <c r="BE55" s="2506"/>
      <c r="BF55" s="492" t="s">
        <v>626</v>
      </c>
      <c r="BG55" s="465"/>
      <c r="BH55" s="465"/>
      <c r="BI55" s="465"/>
      <c r="BJ55" s="465"/>
      <c r="BK55" s="465"/>
      <c r="BL55" s="465"/>
      <c r="BM55" s="465"/>
      <c r="BN55" s="465"/>
      <c r="BO55" s="465"/>
      <c r="BP55" s="465"/>
      <c r="BQ55" s="465"/>
      <c r="BR55" s="465"/>
      <c r="BS55" s="465"/>
      <c r="BT55" s="465"/>
      <c r="BU55" s="465"/>
      <c r="BV55" s="465"/>
      <c r="BW55" s="465"/>
      <c r="BX55" s="465"/>
      <c r="BY55" s="465"/>
      <c r="BZ55" s="466"/>
      <c r="CA55" s="364"/>
      <c r="CB55" s="2541"/>
      <c r="CC55" s="2443"/>
      <c r="CD55" s="2443"/>
      <c r="CE55" s="2443"/>
      <c r="CF55" s="2443"/>
      <c r="CG55" s="2443"/>
      <c r="CH55" s="2443"/>
      <c r="CI55" s="2443"/>
      <c r="CJ55" s="2443"/>
      <c r="CK55" s="2443"/>
      <c r="CL55" s="2542"/>
      <c r="CM55" s="379"/>
      <c r="CN55" s="379"/>
      <c r="CO55" s="364"/>
    </row>
    <row r="56" spans="1:93" ht="12" customHeight="1">
      <c r="A56" s="486"/>
      <c r="B56" s="486"/>
      <c r="C56" s="486"/>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2503"/>
      <c r="AS56" s="2504"/>
      <c r="AT56" s="2507" t="str">
        <f>IF(算定基礎賃金集計表!BZ10=0,"",算定基礎賃金集計表!BZ10)</f>
        <v/>
      </c>
      <c r="AU56" s="2446"/>
      <c r="AV56" s="2446"/>
      <c r="AW56" s="2446"/>
      <c r="AX56" s="364" t="s">
        <v>625</v>
      </c>
      <c r="AY56" s="364"/>
      <c r="AZ56" s="2446" t="str">
        <f>IF(算定基礎賃金集計表!CE10=0,"",算定基礎賃金集計表!CE10)</f>
        <v/>
      </c>
      <c r="BA56" s="2446"/>
      <c r="BB56" s="2446"/>
      <c r="BC56" s="2446"/>
      <c r="BD56" s="2446"/>
      <c r="BE56" s="2446"/>
      <c r="BF56" s="488" t="s">
        <v>627</v>
      </c>
      <c r="BG56" s="2443"/>
      <c r="BH56" s="2443"/>
      <c r="BI56" s="2443"/>
      <c r="BJ56" s="2443"/>
      <c r="BK56" s="2443"/>
      <c r="BL56" s="364" t="s">
        <v>628</v>
      </c>
      <c r="BM56" s="2443"/>
      <c r="BN56" s="2443"/>
      <c r="BO56" s="2443"/>
      <c r="BP56" s="2443"/>
      <c r="BQ56" s="2443"/>
      <c r="BR56" s="364" t="s">
        <v>629</v>
      </c>
      <c r="BS56" s="364"/>
      <c r="BT56" s="2443"/>
      <c r="BU56" s="2443"/>
      <c r="BV56" s="2443"/>
      <c r="BW56" s="2443"/>
      <c r="BX56" s="2443"/>
      <c r="BY56" s="2443"/>
      <c r="BZ56" s="2508"/>
      <c r="CA56" s="364"/>
      <c r="CB56" s="2543"/>
      <c r="CC56" s="2544"/>
      <c r="CD56" s="2544"/>
      <c r="CE56" s="2544"/>
      <c r="CF56" s="2544"/>
      <c r="CG56" s="2544"/>
      <c r="CH56" s="2544"/>
      <c r="CI56" s="2544"/>
      <c r="CJ56" s="2544"/>
      <c r="CK56" s="2544"/>
      <c r="CL56" s="2545"/>
      <c r="CM56" s="379"/>
      <c r="CN56" s="379"/>
      <c r="CO56" s="364"/>
    </row>
    <row r="57" spans="1:93" ht="15.75" customHeight="1">
      <c r="A57" s="2488" t="s">
        <v>613</v>
      </c>
      <c r="B57" s="2570"/>
      <c r="C57" s="2570"/>
      <c r="D57" s="2570"/>
      <c r="E57" s="2570"/>
      <c r="F57" s="2570"/>
      <c r="G57" s="2570"/>
      <c r="H57" s="2570"/>
      <c r="I57" s="2573" t="s">
        <v>614</v>
      </c>
      <c r="J57" s="2574"/>
      <c r="K57" s="2575" t="s">
        <v>615</v>
      </c>
      <c r="L57" s="2575"/>
      <c r="M57" s="2575"/>
      <c r="N57" s="2575"/>
      <c r="O57" s="2575"/>
      <c r="P57" s="2575"/>
      <c r="Q57" s="2575"/>
      <c r="R57" s="2575"/>
      <c r="S57" s="2603" t="s">
        <v>617</v>
      </c>
      <c r="T57" s="2604"/>
      <c r="U57" s="2604"/>
      <c r="V57" s="2604"/>
      <c r="W57" s="2604"/>
      <c r="X57" s="2604"/>
      <c r="Y57" s="2604"/>
      <c r="Z57" s="2606"/>
      <c r="AA57" s="2607"/>
      <c r="AB57" s="2607"/>
      <c r="AC57" s="2607"/>
      <c r="AD57" s="2607"/>
      <c r="AE57" s="2607"/>
      <c r="AF57" s="2607"/>
      <c r="AG57" s="2607"/>
      <c r="AH57" s="2607"/>
      <c r="AI57" s="2607"/>
      <c r="AJ57" s="2607"/>
      <c r="AK57" s="2607"/>
      <c r="AL57" s="2607"/>
      <c r="AM57" s="2607"/>
      <c r="AN57" s="2607"/>
      <c r="AO57" s="2607"/>
      <c r="AP57" s="2608"/>
      <c r="AQ57" s="364"/>
      <c r="AR57" s="2498" t="s">
        <v>622</v>
      </c>
      <c r="AS57" s="2348"/>
      <c r="AT57" s="2509" t="s">
        <v>630</v>
      </c>
      <c r="AU57" s="2510"/>
      <c r="AV57" s="2510"/>
      <c r="AW57" s="2510"/>
      <c r="AX57" s="2510"/>
      <c r="AY57" s="2510"/>
      <c r="AZ57" s="2510"/>
      <c r="BA57" s="2510"/>
      <c r="BB57" s="2510"/>
      <c r="BC57" s="2510"/>
      <c r="BD57" s="2510"/>
      <c r="BE57" s="2510"/>
      <c r="BF57" s="2513"/>
      <c r="BG57" s="2514"/>
      <c r="BH57" s="2514"/>
      <c r="BI57" s="2514"/>
      <c r="BJ57" s="2514"/>
      <c r="BK57" s="2514"/>
      <c r="BL57" s="2514"/>
      <c r="BM57" s="2514"/>
      <c r="BN57" s="2514"/>
      <c r="BO57" s="2514"/>
      <c r="BP57" s="2514"/>
      <c r="BQ57" s="2514"/>
      <c r="BR57" s="2514"/>
      <c r="BS57" s="2514"/>
      <c r="BT57" s="2514"/>
      <c r="BU57" s="2514"/>
      <c r="BV57" s="2514"/>
      <c r="BW57" s="2514"/>
      <c r="BX57" s="2514"/>
      <c r="BY57" s="2514"/>
      <c r="BZ57" s="2514"/>
      <c r="CA57" s="2514"/>
      <c r="CB57" s="2514"/>
      <c r="CC57" s="2514"/>
      <c r="CD57" s="2514"/>
      <c r="CE57" s="2514"/>
      <c r="CF57" s="2514"/>
      <c r="CG57" s="2514"/>
      <c r="CH57" s="2514"/>
      <c r="CI57" s="2514"/>
      <c r="CJ57" s="2514"/>
      <c r="CK57" s="2514"/>
      <c r="CL57" s="2515"/>
      <c r="CM57" s="379"/>
      <c r="CN57" s="379"/>
      <c r="CO57" s="364"/>
    </row>
    <row r="58" spans="1:93" ht="15.75" customHeight="1">
      <c r="A58" s="2491"/>
      <c r="B58" s="2492"/>
      <c r="C58" s="2492"/>
      <c r="D58" s="2571"/>
      <c r="E58" s="2571"/>
      <c r="F58" s="2571"/>
      <c r="G58" s="2571"/>
      <c r="H58" s="2572"/>
      <c r="I58" s="2576" t="s">
        <v>614</v>
      </c>
      <c r="J58" s="2577"/>
      <c r="K58" s="2578" t="s">
        <v>616</v>
      </c>
      <c r="L58" s="2578"/>
      <c r="M58" s="2578"/>
      <c r="N58" s="2578"/>
      <c r="O58" s="2578"/>
      <c r="P58" s="2578"/>
      <c r="Q58" s="2578"/>
      <c r="R58" s="2578"/>
      <c r="S58" s="2605"/>
      <c r="T58" s="2492"/>
      <c r="U58" s="2492"/>
      <c r="V58" s="2492"/>
      <c r="W58" s="2492"/>
      <c r="X58" s="2492"/>
      <c r="Y58" s="2492"/>
      <c r="Z58" s="2609"/>
      <c r="AA58" s="2610"/>
      <c r="AB58" s="2610"/>
      <c r="AC58" s="2610"/>
      <c r="AD58" s="2610"/>
      <c r="AE58" s="2610"/>
      <c r="AF58" s="2610"/>
      <c r="AG58" s="2610"/>
      <c r="AH58" s="2610"/>
      <c r="AI58" s="2610"/>
      <c r="AJ58" s="2610"/>
      <c r="AK58" s="2610"/>
      <c r="AL58" s="2610"/>
      <c r="AM58" s="2610"/>
      <c r="AN58" s="2610"/>
      <c r="AO58" s="2610"/>
      <c r="AP58" s="2611"/>
      <c r="AQ58" s="364"/>
      <c r="AR58" s="2498"/>
      <c r="AS58" s="2348"/>
      <c r="AT58" s="2511"/>
      <c r="AU58" s="2512"/>
      <c r="AV58" s="2512"/>
      <c r="AW58" s="2512"/>
      <c r="AX58" s="2512"/>
      <c r="AY58" s="2512"/>
      <c r="AZ58" s="2512"/>
      <c r="BA58" s="2512"/>
      <c r="BB58" s="2512"/>
      <c r="BC58" s="2512"/>
      <c r="BD58" s="2512"/>
      <c r="BE58" s="2512"/>
      <c r="BF58" s="2516"/>
      <c r="BG58" s="2517"/>
      <c r="BH58" s="2517"/>
      <c r="BI58" s="2517"/>
      <c r="BJ58" s="2517"/>
      <c r="BK58" s="2517"/>
      <c r="BL58" s="2517"/>
      <c r="BM58" s="2517"/>
      <c r="BN58" s="2517"/>
      <c r="BO58" s="2517"/>
      <c r="BP58" s="2517"/>
      <c r="BQ58" s="2517"/>
      <c r="BR58" s="2517"/>
      <c r="BS58" s="2517"/>
      <c r="BT58" s="2517"/>
      <c r="BU58" s="2517"/>
      <c r="BV58" s="2517"/>
      <c r="BW58" s="2517"/>
      <c r="BX58" s="2517"/>
      <c r="BY58" s="2517"/>
      <c r="BZ58" s="2517"/>
      <c r="CA58" s="2517"/>
      <c r="CB58" s="2517"/>
      <c r="CC58" s="2517"/>
      <c r="CD58" s="2517"/>
      <c r="CE58" s="2517"/>
      <c r="CF58" s="2517"/>
      <c r="CG58" s="2517"/>
      <c r="CH58" s="2517"/>
      <c r="CI58" s="2517"/>
      <c r="CJ58" s="2517"/>
      <c r="CK58" s="2517"/>
      <c r="CL58" s="2518"/>
    </row>
    <row r="59" spans="1:93" ht="13.9" customHeight="1">
      <c r="A59" s="2546" t="s">
        <v>618</v>
      </c>
      <c r="B59" s="2547"/>
      <c r="C59" s="2548"/>
      <c r="D59" s="2554" t="s">
        <v>619</v>
      </c>
      <c r="E59" s="2554"/>
      <c r="F59" s="2554"/>
      <c r="G59" s="2554"/>
      <c r="H59" s="2554"/>
      <c r="I59" s="2562" t="str">
        <f>IF(算定基礎賃金集計表!BF12="","",算定基礎賃金集計表!BF12)</f>
        <v/>
      </c>
      <c r="J59" s="2563"/>
      <c r="K59" s="2563"/>
      <c r="L59" s="2563"/>
      <c r="M59" s="2563"/>
      <c r="N59" s="2563"/>
      <c r="O59" s="2563"/>
      <c r="P59" s="2563"/>
      <c r="Q59" s="2563"/>
      <c r="R59" s="2563"/>
      <c r="S59" s="2563"/>
      <c r="T59" s="2563"/>
      <c r="U59" s="2563"/>
      <c r="V59" s="2563"/>
      <c r="W59" s="2563"/>
      <c r="X59" s="2563"/>
      <c r="Y59" s="2563"/>
      <c r="Z59" s="2563"/>
      <c r="AA59" s="2563"/>
      <c r="AB59" s="2563"/>
      <c r="AC59" s="2563"/>
      <c r="AD59" s="2563"/>
      <c r="AE59" s="2563"/>
      <c r="AF59" s="2563"/>
      <c r="AG59" s="2563"/>
      <c r="AH59" s="2563"/>
      <c r="AI59" s="2563"/>
      <c r="AJ59" s="2563"/>
      <c r="AK59" s="2563"/>
      <c r="AL59" s="2563"/>
      <c r="AM59" s="2563"/>
      <c r="AN59" s="2563"/>
      <c r="AO59" s="2563"/>
      <c r="AP59" s="2564"/>
      <c r="AQ59" s="364"/>
      <c r="AR59" s="2498"/>
      <c r="AS59" s="2348"/>
      <c r="AT59" s="2519" t="s">
        <v>620</v>
      </c>
      <c r="AU59" s="2520"/>
      <c r="AV59" s="2520"/>
      <c r="AW59" s="2520"/>
      <c r="AX59" s="2520"/>
      <c r="AY59" s="2520"/>
      <c r="AZ59" s="2520"/>
      <c r="BA59" s="2520"/>
      <c r="BB59" s="2520"/>
      <c r="BC59" s="2520"/>
      <c r="BD59" s="2520"/>
      <c r="BE59" s="2521"/>
      <c r="BF59" s="2513"/>
      <c r="BG59" s="2514"/>
      <c r="BH59" s="2514"/>
      <c r="BI59" s="2514"/>
      <c r="BJ59" s="2514"/>
      <c r="BK59" s="2514"/>
      <c r="BL59" s="2514"/>
      <c r="BM59" s="2514"/>
      <c r="BN59" s="2514"/>
      <c r="BO59" s="2514"/>
      <c r="BP59" s="2514"/>
      <c r="BQ59" s="2514"/>
      <c r="BR59" s="2514"/>
      <c r="BS59" s="2514"/>
      <c r="BT59" s="2514"/>
      <c r="BU59" s="2514"/>
      <c r="BV59" s="2514"/>
      <c r="BW59" s="2514"/>
      <c r="BX59" s="2514"/>
      <c r="BY59" s="2514"/>
      <c r="BZ59" s="2514"/>
      <c r="CA59" s="2514"/>
      <c r="CB59" s="2514"/>
      <c r="CC59" s="2514"/>
      <c r="CD59" s="2514"/>
      <c r="CE59" s="2514"/>
      <c r="CF59" s="2514"/>
      <c r="CG59" s="2514"/>
      <c r="CH59" s="2514"/>
      <c r="CI59" s="2514"/>
      <c r="CJ59" s="2514"/>
      <c r="CK59" s="2514"/>
      <c r="CL59" s="2515"/>
      <c r="CM59" s="364"/>
      <c r="CN59" s="364"/>
      <c r="CO59" s="364"/>
    </row>
    <row r="60" spans="1:93">
      <c r="A60" s="2549"/>
      <c r="B60" s="2550"/>
      <c r="C60" s="2551"/>
      <c r="D60" s="2555"/>
      <c r="E60" s="2555"/>
      <c r="F60" s="2555"/>
      <c r="G60" s="2555"/>
      <c r="H60" s="2555"/>
      <c r="I60" s="2565"/>
      <c r="J60" s="2566"/>
      <c r="K60" s="2566"/>
      <c r="L60" s="2566"/>
      <c r="M60" s="2566"/>
      <c r="N60" s="2566"/>
      <c r="O60" s="2566"/>
      <c r="P60" s="2566"/>
      <c r="Q60" s="2566"/>
      <c r="R60" s="2566"/>
      <c r="S60" s="2566"/>
      <c r="T60" s="2566"/>
      <c r="U60" s="2566"/>
      <c r="V60" s="2566"/>
      <c r="W60" s="2566"/>
      <c r="X60" s="2566"/>
      <c r="Y60" s="2566"/>
      <c r="Z60" s="2566"/>
      <c r="AA60" s="2566"/>
      <c r="AB60" s="2566"/>
      <c r="AC60" s="2566"/>
      <c r="AD60" s="2566"/>
      <c r="AE60" s="2566"/>
      <c r="AF60" s="2566"/>
      <c r="AG60" s="2566"/>
      <c r="AH60" s="2566"/>
      <c r="AI60" s="2566"/>
      <c r="AJ60" s="2566"/>
      <c r="AK60" s="2566"/>
      <c r="AL60" s="2566"/>
      <c r="AM60" s="2566"/>
      <c r="AN60" s="2566"/>
      <c r="AO60" s="2566"/>
      <c r="AP60" s="2567"/>
      <c r="AQ60" s="364"/>
      <c r="AR60" s="2498"/>
      <c r="AS60" s="2348"/>
      <c r="AT60" s="2522"/>
      <c r="AU60" s="2523"/>
      <c r="AV60" s="2523"/>
      <c r="AW60" s="2523"/>
      <c r="AX60" s="2523"/>
      <c r="AY60" s="2523"/>
      <c r="AZ60" s="2523"/>
      <c r="BA60" s="2523"/>
      <c r="BB60" s="2523"/>
      <c r="BC60" s="2523"/>
      <c r="BD60" s="2523"/>
      <c r="BE60" s="2524"/>
      <c r="BF60" s="2525"/>
      <c r="BG60" s="2526"/>
      <c r="BH60" s="2526"/>
      <c r="BI60" s="2526"/>
      <c r="BJ60" s="2526"/>
      <c r="BK60" s="2526"/>
      <c r="BL60" s="2526"/>
      <c r="BM60" s="2526"/>
      <c r="BN60" s="2526"/>
      <c r="BO60" s="2526"/>
      <c r="BP60" s="2526"/>
      <c r="BQ60" s="2526"/>
      <c r="BR60" s="2526"/>
      <c r="BS60" s="2526"/>
      <c r="BT60" s="2526"/>
      <c r="BU60" s="2526"/>
      <c r="BV60" s="2526"/>
      <c r="BW60" s="2526"/>
      <c r="BX60" s="2526"/>
      <c r="BY60" s="2526"/>
      <c r="BZ60" s="2526"/>
      <c r="CA60" s="2526"/>
      <c r="CB60" s="2526"/>
      <c r="CC60" s="2526"/>
      <c r="CD60" s="2526"/>
      <c r="CE60" s="2526"/>
      <c r="CF60" s="2526"/>
      <c r="CG60" s="2526"/>
      <c r="CH60" s="2526"/>
      <c r="CI60" s="2526"/>
      <c r="CJ60" s="2526"/>
      <c r="CK60" s="2526"/>
      <c r="CL60" s="2527"/>
      <c r="CM60" s="364"/>
      <c r="CN60" s="364"/>
      <c r="CO60" s="364"/>
    </row>
    <row r="61" spans="1:93" ht="12.75" customHeight="1">
      <c r="A61" s="2549"/>
      <c r="B61" s="2550"/>
      <c r="C61" s="2550"/>
      <c r="D61" s="2556" t="s">
        <v>621</v>
      </c>
      <c r="E61" s="2557"/>
      <c r="F61" s="2557"/>
      <c r="G61" s="2557"/>
      <c r="H61" s="2558"/>
      <c r="I61" s="2568" t="str">
        <f>IF(算定基礎賃金集計表!BF8="","",算定基礎賃金集計表!BF8)</f>
        <v/>
      </c>
      <c r="J61" s="2563"/>
      <c r="K61" s="2563"/>
      <c r="L61" s="2563"/>
      <c r="M61" s="2563"/>
      <c r="N61" s="2563"/>
      <c r="O61" s="2563"/>
      <c r="P61" s="2563"/>
      <c r="Q61" s="2563"/>
      <c r="R61" s="2563"/>
      <c r="S61" s="2563"/>
      <c r="T61" s="2563"/>
      <c r="U61" s="2563"/>
      <c r="V61" s="2563"/>
      <c r="W61" s="2563"/>
      <c r="X61" s="2563"/>
      <c r="Y61" s="2563"/>
      <c r="Z61" s="2563"/>
      <c r="AA61" s="2563"/>
      <c r="AB61" s="2563"/>
      <c r="AC61" s="2563"/>
      <c r="AD61" s="2563"/>
      <c r="AE61" s="2563"/>
      <c r="AF61" s="2563"/>
      <c r="AG61" s="2563"/>
      <c r="AH61" s="2563"/>
      <c r="AI61" s="2563"/>
      <c r="AJ61" s="2563"/>
      <c r="AK61" s="2563"/>
      <c r="AL61" s="2563"/>
      <c r="AM61" s="2563"/>
      <c r="AN61" s="2563"/>
      <c r="AO61" s="2563"/>
      <c r="AP61" s="2564"/>
      <c r="AQ61" s="364"/>
      <c r="AR61" s="2498"/>
      <c r="AS61" s="2348"/>
      <c r="AT61" s="2509" t="s">
        <v>631</v>
      </c>
      <c r="AU61" s="2510"/>
      <c r="AV61" s="2510"/>
      <c r="AW61" s="2510"/>
      <c r="AX61" s="2510"/>
      <c r="AY61" s="2510"/>
      <c r="AZ61" s="2510"/>
      <c r="BA61" s="2510"/>
      <c r="BB61" s="2510"/>
      <c r="BC61" s="2510"/>
      <c r="BD61" s="2510"/>
      <c r="BE61" s="2510"/>
      <c r="BF61" s="2530"/>
      <c r="BG61" s="2531"/>
      <c r="BH61" s="2531"/>
      <c r="BI61" s="2531"/>
      <c r="BJ61" s="2531"/>
      <c r="BK61" s="2531"/>
      <c r="BL61" s="2531"/>
      <c r="BM61" s="2531"/>
      <c r="BN61" s="2531"/>
      <c r="BO61" s="2531"/>
      <c r="BP61" s="2531"/>
      <c r="BQ61" s="2531"/>
      <c r="BR61" s="2531"/>
      <c r="BS61" s="2531"/>
      <c r="BT61" s="2531"/>
      <c r="BU61" s="2531"/>
      <c r="BV61" s="2531"/>
      <c r="BW61" s="2531"/>
      <c r="BX61" s="2531"/>
      <c r="BY61" s="2531"/>
      <c r="BZ61" s="2531"/>
      <c r="CA61" s="2531"/>
      <c r="CB61" s="2531"/>
      <c r="CC61" s="2531"/>
      <c r="CD61" s="2531"/>
      <c r="CE61" s="2531"/>
      <c r="CF61" s="2531"/>
      <c r="CG61" s="2531"/>
      <c r="CH61" s="2531"/>
      <c r="CI61" s="2531"/>
      <c r="CJ61" s="2531"/>
      <c r="CK61" s="2531"/>
      <c r="CL61" s="2532"/>
      <c r="CM61" s="364"/>
      <c r="CN61" s="364"/>
      <c r="CO61" s="364"/>
    </row>
    <row r="62" spans="1:93" ht="18" customHeight="1">
      <c r="A62" s="2552"/>
      <c r="B62" s="2553"/>
      <c r="C62" s="2553"/>
      <c r="D62" s="2559"/>
      <c r="E62" s="2560"/>
      <c r="F62" s="2560"/>
      <c r="G62" s="2560"/>
      <c r="H62" s="2561"/>
      <c r="I62" s="2569"/>
      <c r="J62" s="2566"/>
      <c r="K62" s="2566"/>
      <c r="L62" s="2566"/>
      <c r="M62" s="2566"/>
      <c r="N62" s="2566"/>
      <c r="O62" s="2566"/>
      <c r="P62" s="2566"/>
      <c r="Q62" s="2566"/>
      <c r="R62" s="2566"/>
      <c r="S62" s="2566"/>
      <c r="T62" s="2566"/>
      <c r="U62" s="2566"/>
      <c r="V62" s="2566"/>
      <c r="W62" s="2566"/>
      <c r="X62" s="2566"/>
      <c r="Y62" s="2566"/>
      <c r="Z62" s="2566"/>
      <c r="AA62" s="2566"/>
      <c r="AB62" s="2566"/>
      <c r="AC62" s="2566"/>
      <c r="AD62" s="2566"/>
      <c r="AE62" s="2566"/>
      <c r="AF62" s="2566"/>
      <c r="AG62" s="2566"/>
      <c r="AH62" s="2566"/>
      <c r="AI62" s="2566"/>
      <c r="AJ62" s="2566"/>
      <c r="AK62" s="2566"/>
      <c r="AL62" s="2566"/>
      <c r="AM62" s="2566"/>
      <c r="AN62" s="2566"/>
      <c r="AO62" s="2566"/>
      <c r="AP62" s="2567"/>
      <c r="AQ62" s="364"/>
      <c r="AR62" s="2499"/>
      <c r="AS62" s="2500"/>
      <c r="AT62" s="2528"/>
      <c r="AU62" s="2529"/>
      <c r="AV62" s="2529"/>
      <c r="AW62" s="2529"/>
      <c r="AX62" s="2529"/>
      <c r="AY62" s="2529"/>
      <c r="AZ62" s="2529"/>
      <c r="BA62" s="2529"/>
      <c r="BB62" s="2529"/>
      <c r="BC62" s="2529"/>
      <c r="BD62" s="2529"/>
      <c r="BE62" s="2529"/>
      <c r="BF62" s="2516"/>
      <c r="BG62" s="2517"/>
      <c r="BH62" s="2517"/>
      <c r="BI62" s="2517"/>
      <c r="BJ62" s="2517"/>
      <c r="BK62" s="2517"/>
      <c r="BL62" s="2517"/>
      <c r="BM62" s="2517"/>
      <c r="BN62" s="2517"/>
      <c r="BO62" s="2517"/>
      <c r="BP62" s="2517"/>
      <c r="BQ62" s="2517"/>
      <c r="BR62" s="2517"/>
      <c r="BS62" s="2517"/>
      <c r="BT62" s="2517"/>
      <c r="BU62" s="2517"/>
      <c r="BV62" s="2517"/>
      <c r="BW62" s="2517"/>
      <c r="BX62" s="2517"/>
      <c r="BY62" s="2517"/>
      <c r="BZ62" s="2517"/>
      <c r="CA62" s="2517"/>
      <c r="CB62" s="2517"/>
      <c r="CC62" s="2517"/>
      <c r="CD62" s="2517"/>
      <c r="CE62" s="2517"/>
      <c r="CF62" s="2517"/>
      <c r="CG62" s="2517"/>
      <c r="CH62" s="2517"/>
      <c r="CI62" s="2517"/>
      <c r="CJ62" s="2517"/>
      <c r="CK62" s="2536"/>
      <c r="CL62" s="2537"/>
      <c r="CM62" s="364"/>
      <c r="CN62" s="364"/>
      <c r="CO62" s="364"/>
    </row>
    <row r="63" spans="1:93">
      <c r="A63" s="485"/>
      <c r="B63" s="486"/>
      <c r="C63" s="486"/>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row>
    <row r="64" spans="1:93"/>
    <row r="65"/>
    <row r="66"/>
    <row r="67"/>
    <row r="68"/>
    <row r="69"/>
    <row r="70"/>
    <row r="71"/>
    <row r="72"/>
    <row r="73"/>
    <row r="74"/>
    <row r="75"/>
  </sheetData>
  <sheetProtection sheet="1" objects="1" selectLockedCells="1"/>
  <mergeCells count="396">
    <mergeCell ref="BO45:CG45"/>
    <mergeCell ref="BF62:CJ62"/>
    <mergeCell ref="CK62:CL62"/>
    <mergeCell ref="CB54:CL56"/>
    <mergeCell ref="A59:C62"/>
    <mergeCell ref="D59:H60"/>
    <mergeCell ref="D61:H62"/>
    <mergeCell ref="I59:AP60"/>
    <mergeCell ref="I61:AP62"/>
    <mergeCell ref="A57:H58"/>
    <mergeCell ref="I57:J57"/>
    <mergeCell ref="K57:R57"/>
    <mergeCell ref="I58:J58"/>
    <mergeCell ref="K58:R58"/>
    <mergeCell ref="AE53:AN53"/>
    <mergeCell ref="S53:AB53"/>
    <mergeCell ref="G53:P53"/>
    <mergeCell ref="AR51:BB52"/>
    <mergeCell ref="BC50:BZ52"/>
    <mergeCell ref="CB50:CL50"/>
    <mergeCell ref="CB51:CL52"/>
    <mergeCell ref="CB53:CL53"/>
    <mergeCell ref="S57:Y58"/>
    <mergeCell ref="Z57:AP58"/>
    <mergeCell ref="AR57:AS62"/>
    <mergeCell ref="AR55:AS56"/>
    <mergeCell ref="AT55:BE55"/>
    <mergeCell ref="AT56:AW56"/>
    <mergeCell ref="AZ56:BE56"/>
    <mergeCell ref="BG56:BK56"/>
    <mergeCell ref="BM56:BQ56"/>
    <mergeCell ref="BT56:BZ56"/>
    <mergeCell ref="AT57:BE58"/>
    <mergeCell ref="BF57:CL58"/>
    <mergeCell ref="AT59:BE60"/>
    <mergeCell ref="BF59:CL60"/>
    <mergeCell ref="AT61:BE62"/>
    <mergeCell ref="BF61:CL61"/>
    <mergeCell ref="BO47:BZ48"/>
    <mergeCell ref="CA47:CL48"/>
    <mergeCell ref="S49:AB49"/>
    <mergeCell ref="AE49:AN49"/>
    <mergeCell ref="AQ49:AZ49"/>
    <mergeCell ref="BC49:BL49"/>
    <mergeCell ref="BO49:BX49"/>
    <mergeCell ref="CA49:CJ49"/>
    <mergeCell ref="AE47:AP48"/>
    <mergeCell ref="AE50:AP50"/>
    <mergeCell ref="G52:R52"/>
    <mergeCell ref="S52:AD52"/>
    <mergeCell ref="AE52:AP52"/>
    <mergeCell ref="S51:AB51"/>
    <mergeCell ref="AQ47:BB48"/>
    <mergeCell ref="G51:P51"/>
    <mergeCell ref="AE51:AN51"/>
    <mergeCell ref="BC47:BN48"/>
    <mergeCell ref="A47:C48"/>
    <mergeCell ref="A49:C53"/>
    <mergeCell ref="D47:F49"/>
    <mergeCell ref="D50:F51"/>
    <mergeCell ref="D52:F53"/>
    <mergeCell ref="G47:R48"/>
    <mergeCell ref="G49:P49"/>
    <mergeCell ref="S47:AD48"/>
    <mergeCell ref="N46:O46"/>
    <mergeCell ref="L46:M46"/>
    <mergeCell ref="G50:R50"/>
    <mergeCell ref="S50:AD50"/>
    <mergeCell ref="AP43:AV46"/>
    <mergeCell ref="AX38:AY38"/>
    <mergeCell ref="AZ38:BA38"/>
    <mergeCell ref="BB38:BC38"/>
    <mergeCell ref="BD38:BE38"/>
    <mergeCell ref="BF38:BG38"/>
    <mergeCell ref="CF38:CG38"/>
    <mergeCell ref="AL38:AM38"/>
    <mergeCell ref="AP38:AQ38"/>
    <mergeCell ref="AR38:AS38"/>
    <mergeCell ref="AT38:AU38"/>
    <mergeCell ref="AV38:AW38"/>
    <mergeCell ref="BW40:BY40"/>
    <mergeCell ref="BZ40:CB40"/>
    <mergeCell ref="CC40:CE40"/>
    <mergeCell ref="CF40:CH40"/>
    <mergeCell ref="AM42:AN42"/>
    <mergeCell ref="AV40:AX40"/>
    <mergeCell ref="AY40:BA40"/>
    <mergeCell ref="BB40:BD40"/>
    <mergeCell ref="BE40:BG40"/>
    <mergeCell ref="BH40:BJ40"/>
    <mergeCell ref="BK40:BM40"/>
    <mergeCell ref="BN40:BP40"/>
    <mergeCell ref="AF46:AG46"/>
    <mergeCell ref="AD46:AE46"/>
    <mergeCell ref="AB46:AC46"/>
    <mergeCell ref="Z46:AA46"/>
    <mergeCell ref="X46:Y46"/>
    <mergeCell ref="V46:W46"/>
    <mergeCell ref="D38:E38"/>
    <mergeCell ref="F38:G38"/>
    <mergeCell ref="H38:I38"/>
    <mergeCell ref="J38:K38"/>
    <mergeCell ref="L38:M38"/>
    <mergeCell ref="N38:O38"/>
    <mergeCell ref="P38:Q38"/>
    <mergeCell ref="R38:S38"/>
    <mergeCell ref="E40:G40"/>
    <mergeCell ref="L40:N40"/>
    <mergeCell ref="V40:X40"/>
    <mergeCell ref="U42:AL42"/>
    <mergeCell ref="T46:U46"/>
    <mergeCell ref="R46:S46"/>
    <mergeCell ref="P46:Q46"/>
    <mergeCell ref="K44:R44"/>
    <mergeCell ref="Z44:AG44"/>
    <mergeCell ref="AL45:AN45"/>
    <mergeCell ref="X19:Y19"/>
    <mergeCell ref="X21:Y21"/>
    <mergeCell ref="Z21:AA21"/>
    <mergeCell ref="AB21:AC21"/>
    <mergeCell ref="AD21:AE21"/>
    <mergeCell ref="AF21:AG21"/>
    <mergeCell ref="AH21:AI21"/>
    <mergeCell ref="BW16:BX16"/>
    <mergeCell ref="BZ16:CB16"/>
    <mergeCell ref="AJ21:AK21"/>
    <mergeCell ref="AL21:AM21"/>
    <mergeCell ref="AN21:AO21"/>
    <mergeCell ref="AT19:BG19"/>
    <mergeCell ref="AT21:BG21"/>
    <mergeCell ref="BT16:BV16"/>
    <mergeCell ref="AN19:AO19"/>
    <mergeCell ref="AL19:AM19"/>
    <mergeCell ref="AJ19:AK19"/>
    <mergeCell ref="AH19:AI19"/>
    <mergeCell ref="AF19:AG19"/>
    <mergeCell ref="AD19:AE19"/>
    <mergeCell ref="AB19:AC19"/>
    <mergeCell ref="Z19:AA19"/>
    <mergeCell ref="CC16:CD16"/>
    <mergeCell ref="AV16:AX16"/>
    <mergeCell ref="AY16:AZ16"/>
    <mergeCell ref="BJ16:BM16"/>
    <mergeCell ref="BN16:BP16"/>
    <mergeCell ref="BQ16:BR16"/>
    <mergeCell ref="AF16:AI16"/>
    <mergeCell ref="AJ16:AL16"/>
    <mergeCell ref="AM16:AN16"/>
    <mergeCell ref="AS16:AT16"/>
    <mergeCell ref="AP16:AR16"/>
    <mergeCell ref="A16:C24"/>
    <mergeCell ref="D18:O19"/>
    <mergeCell ref="D20:O21"/>
    <mergeCell ref="D22:O24"/>
    <mergeCell ref="AF8:AH8"/>
    <mergeCell ref="C14:D14"/>
    <mergeCell ref="E14:F14"/>
    <mergeCell ref="G14:H14"/>
    <mergeCell ref="I14:J14"/>
    <mergeCell ref="K14:L14"/>
    <mergeCell ref="N8:P8"/>
    <mergeCell ref="Q8:S8"/>
    <mergeCell ref="T8:V8"/>
    <mergeCell ref="W8:Y8"/>
    <mergeCell ref="T10:W10"/>
    <mergeCell ref="R11:S11"/>
    <mergeCell ref="T11:W11"/>
    <mergeCell ref="C10:E10"/>
    <mergeCell ref="C11:E11"/>
    <mergeCell ref="F11:G11"/>
    <mergeCell ref="H11:K11"/>
    <mergeCell ref="H10:K10"/>
    <mergeCell ref="N10:Q10"/>
    <mergeCell ref="M13:N13"/>
    <mergeCell ref="AC5:AE5"/>
    <mergeCell ref="AF5:AH5"/>
    <mergeCell ref="AC3:AN4"/>
    <mergeCell ref="U5:W5"/>
    <mergeCell ref="B7:D8"/>
    <mergeCell ref="R5:T5"/>
    <mergeCell ref="O5:Q5"/>
    <mergeCell ref="F3:H4"/>
    <mergeCell ref="I3:K4"/>
    <mergeCell ref="L5:N5"/>
    <mergeCell ref="I5:K5"/>
    <mergeCell ref="E7:J7"/>
    <mergeCell ref="E8:G8"/>
    <mergeCell ref="H8:J8"/>
    <mergeCell ref="K8:M8"/>
    <mergeCell ref="N7:S7"/>
    <mergeCell ref="Z8:AB8"/>
    <mergeCell ref="AC8:AE8"/>
    <mergeCell ref="AI8:AK8"/>
    <mergeCell ref="T7:AK7"/>
    <mergeCell ref="AL8:AM8"/>
    <mergeCell ref="AL7:AS7"/>
    <mergeCell ref="AN8:AO8"/>
    <mergeCell ref="AP8:AQ8"/>
    <mergeCell ref="BO8:BS8"/>
    <mergeCell ref="AQ3:BB4"/>
    <mergeCell ref="AQ5:AS5"/>
    <mergeCell ref="AW6:BS6"/>
    <mergeCell ref="AW7:BA7"/>
    <mergeCell ref="BB7:BG7"/>
    <mergeCell ref="BH7:BN7"/>
    <mergeCell ref="BO7:BS7"/>
    <mergeCell ref="AW8:BA8"/>
    <mergeCell ref="BB8:BG8"/>
    <mergeCell ref="BH8:BN8"/>
    <mergeCell ref="BC2:BP3"/>
    <mergeCell ref="BC4:BP4"/>
    <mergeCell ref="AR8:AS8"/>
    <mergeCell ref="AH10:AK10"/>
    <mergeCell ref="AN10:AQ10"/>
    <mergeCell ref="AT10:AW10"/>
    <mergeCell ref="AC11:AE11"/>
    <mergeCell ref="AF11:AG11"/>
    <mergeCell ref="AH11:AK11"/>
    <mergeCell ref="AL11:AM11"/>
    <mergeCell ref="AN11:AQ11"/>
    <mergeCell ref="AR11:AS11"/>
    <mergeCell ref="AT11:AW11"/>
    <mergeCell ref="AC10:AE10"/>
    <mergeCell ref="BF11:BI11"/>
    <mergeCell ref="L11:M11"/>
    <mergeCell ref="N11:Q11"/>
    <mergeCell ref="X14:Y14"/>
    <mergeCell ref="Z14:AA14"/>
    <mergeCell ref="AB14:AC14"/>
    <mergeCell ref="AB13:AC13"/>
    <mergeCell ref="M14:N14"/>
    <mergeCell ref="AQ13:AR13"/>
    <mergeCell ref="AO13:AP13"/>
    <mergeCell ref="AU14:AW14"/>
    <mergeCell ref="BC14:BE14"/>
    <mergeCell ref="R14:S14"/>
    <mergeCell ref="T14:U14"/>
    <mergeCell ref="V14:W14"/>
    <mergeCell ref="X24:Y24"/>
    <mergeCell ref="Z24:AA24"/>
    <mergeCell ref="AB24:AC24"/>
    <mergeCell ref="AD24:AE24"/>
    <mergeCell ref="AF24:AG24"/>
    <mergeCell ref="AH24:AI24"/>
    <mergeCell ref="AJ24:AK24"/>
    <mergeCell ref="AL24:AM24"/>
    <mergeCell ref="AN24:AO24"/>
    <mergeCell ref="X26:Y26"/>
    <mergeCell ref="Z26:AA26"/>
    <mergeCell ref="AB26:AC26"/>
    <mergeCell ref="AD26:AE26"/>
    <mergeCell ref="AF26:AG26"/>
    <mergeCell ref="AH26:AI26"/>
    <mergeCell ref="AJ26:AK26"/>
    <mergeCell ref="AL26:AM26"/>
    <mergeCell ref="AN26:AO26"/>
    <mergeCell ref="AT24:BG24"/>
    <mergeCell ref="AT26:BG26"/>
    <mergeCell ref="CF19:CG19"/>
    <mergeCell ref="CD19:CE19"/>
    <mergeCell ref="CB19:CC19"/>
    <mergeCell ref="BZ19:CA19"/>
    <mergeCell ref="BX19:BY19"/>
    <mergeCell ref="BV19:BW19"/>
    <mergeCell ref="BT19:BU19"/>
    <mergeCell ref="BR19:BS19"/>
    <mergeCell ref="BP19:BQ19"/>
    <mergeCell ref="BN19:BO19"/>
    <mergeCell ref="BL19:BM19"/>
    <mergeCell ref="BL21:BM21"/>
    <mergeCell ref="BN21:BO21"/>
    <mergeCell ref="BP21:BQ21"/>
    <mergeCell ref="BR21:BS21"/>
    <mergeCell ref="BT21:BU21"/>
    <mergeCell ref="BV21:BW21"/>
    <mergeCell ref="BX21:BY21"/>
    <mergeCell ref="BZ21:CA21"/>
    <mergeCell ref="CB21:CC21"/>
    <mergeCell ref="CD21:CE21"/>
    <mergeCell ref="CF21:CG21"/>
    <mergeCell ref="BR26:BS26"/>
    <mergeCell ref="BT26:BU26"/>
    <mergeCell ref="BV26:BW26"/>
    <mergeCell ref="BX26:BY26"/>
    <mergeCell ref="BZ26:CA26"/>
    <mergeCell ref="CB26:CC26"/>
    <mergeCell ref="CD26:CE26"/>
    <mergeCell ref="CF26:CG26"/>
    <mergeCell ref="BL24:BM24"/>
    <mergeCell ref="BN24:BO24"/>
    <mergeCell ref="BP24:BQ24"/>
    <mergeCell ref="BR24:BS24"/>
    <mergeCell ref="BT24:BU24"/>
    <mergeCell ref="BV24:BW24"/>
    <mergeCell ref="BX24:BY24"/>
    <mergeCell ref="BZ24:CA24"/>
    <mergeCell ref="CB24:CC24"/>
    <mergeCell ref="CL16:CM30"/>
    <mergeCell ref="CN16:CO52"/>
    <mergeCell ref="A28:C36"/>
    <mergeCell ref="AF28:AI28"/>
    <mergeCell ref="AJ28:AL28"/>
    <mergeCell ref="AM28:AN28"/>
    <mergeCell ref="AP28:AR28"/>
    <mergeCell ref="AS28:AT28"/>
    <mergeCell ref="AV28:AX28"/>
    <mergeCell ref="AY28:AZ28"/>
    <mergeCell ref="BJ28:BM28"/>
    <mergeCell ref="BN28:BP28"/>
    <mergeCell ref="BQ28:BR28"/>
    <mergeCell ref="BT28:BV28"/>
    <mergeCell ref="BW28:BX28"/>
    <mergeCell ref="BZ28:CB28"/>
    <mergeCell ref="CC28:CD28"/>
    <mergeCell ref="D30:O31"/>
    <mergeCell ref="X31:Y31"/>
    <mergeCell ref="CD24:CE24"/>
    <mergeCell ref="CF24:CG24"/>
    <mergeCell ref="BL26:BM26"/>
    <mergeCell ref="BN26:BO26"/>
    <mergeCell ref="BP26:BQ26"/>
    <mergeCell ref="Z31:AA31"/>
    <mergeCell ref="AB31:AC31"/>
    <mergeCell ref="AD31:AE31"/>
    <mergeCell ref="AF31:AG31"/>
    <mergeCell ref="AH31:AI31"/>
    <mergeCell ref="AJ31:AK31"/>
    <mergeCell ref="AL31:AM31"/>
    <mergeCell ref="AN31:AO31"/>
    <mergeCell ref="AT31:BG31"/>
    <mergeCell ref="BL31:BM31"/>
    <mergeCell ref="BN31:BO31"/>
    <mergeCell ref="BP31:BQ31"/>
    <mergeCell ref="BR31:BS31"/>
    <mergeCell ref="BT31:BU31"/>
    <mergeCell ref="BV31:BW31"/>
    <mergeCell ref="BX31:BY31"/>
    <mergeCell ref="BZ31:CA31"/>
    <mergeCell ref="CB31:CC31"/>
    <mergeCell ref="CB36:CC36"/>
    <mergeCell ref="CD36:CE36"/>
    <mergeCell ref="BT33:BU33"/>
    <mergeCell ref="BV33:BW33"/>
    <mergeCell ref="BX33:BY33"/>
    <mergeCell ref="BZ33:CA33"/>
    <mergeCell ref="CB33:CC33"/>
    <mergeCell ref="CD33:CE33"/>
    <mergeCell ref="CF33:CG33"/>
    <mergeCell ref="CI40:CK40"/>
    <mergeCell ref="AP40:AR40"/>
    <mergeCell ref="D34:O36"/>
    <mergeCell ref="CD31:CE31"/>
    <mergeCell ref="CF31:CG31"/>
    <mergeCell ref="D32:O33"/>
    <mergeCell ref="X33:Y33"/>
    <mergeCell ref="Z33:AA33"/>
    <mergeCell ref="AB33:AC33"/>
    <mergeCell ref="AD33:AE33"/>
    <mergeCell ref="AF33:AG33"/>
    <mergeCell ref="AH33:AI33"/>
    <mergeCell ref="AJ33:AK33"/>
    <mergeCell ref="AL33:AM33"/>
    <mergeCell ref="AN33:AO33"/>
    <mergeCell ref="AT33:BG33"/>
    <mergeCell ref="BL33:BM33"/>
    <mergeCell ref="BN33:BO33"/>
    <mergeCell ref="BP33:BQ33"/>
    <mergeCell ref="BR33:BS33"/>
    <mergeCell ref="BT36:BU36"/>
    <mergeCell ref="BV36:BW36"/>
    <mergeCell ref="BX36:BY36"/>
    <mergeCell ref="BZ36:CA36"/>
    <mergeCell ref="AS40:AU40"/>
    <mergeCell ref="BR36:BS36"/>
    <mergeCell ref="CF36:CG36"/>
    <mergeCell ref="BQ40:BS40"/>
    <mergeCell ref="BT40:BV40"/>
    <mergeCell ref="AH40:AJ40"/>
    <mergeCell ref="BI17:CJ17"/>
    <mergeCell ref="R17:AQ17"/>
    <mergeCell ref="R29:AQ29"/>
    <mergeCell ref="AU29:BE29"/>
    <mergeCell ref="BI29:CJ29"/>
    <mergeCell ref="X36:Y36"/>
    <mergeCell ref="Z36:AA36"/>
    <mergeCell ref="AB36:AC36"/>
    <mergeCell ref="AD36:AE36"/>
    <mergeCell ref="AF36:AG36"/>
    <mergeCell ref="AH36:AI36"/>
    <mergeCell ref="AJ36:AK36"/>
    <mergeCell ref="AL36:AM36"/>
    <mergeCell ref="AN36:AO36"/>
    <mergeCell ref="AT36:BG36"/>
    <mergeCell ref="BL36:BM36"/>
    <mergeCell ref="BN36:BO36"/>
    <mergeCell ref="BP36:BQ36"/>
  </mergeCells>
  <phoneticPr fontId="2"/>
  <dataValidations count="1">
    <dataValidation type="list" allowBlank="1" showInputMessage="1" showErrorMessage="1" sqref="Z57:AP58" xr:uid="{00000000-0002-0000-03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ignoredErrors>
    <ignoredError sqref="AR55"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2" id="{0A9A02FA-89E1-4F3E-BD90-6D9952EE0A9E}">
            <xm:f>IF(AND(AND($CF$38=3,申告書記入イメージ!$CD$129="充当を優先（残額は還付）"),OR($AL$45=1,$AL$45=3,$AL$45="")),TRUE,FALSE)</xm:f>
            <x14:dxf>
              <numFmt numFmtId="177" formatCode="#,##0_ "/>
            </x14:dxf>
          </x14:cfRule>
          <xm:sqref>AE51:AN51</xm:sqref>
        </x14:conditionalFormatting>
        <x14:conditionalFormatting xmlns:xm="http://schemas.microsoft.com/office/excel/2006/main">
          <x14:cfRule type="expression" priority="1" id="{CA123514-D174-4596-9130-8098B6CB1254}">
            <xm:f>IF(AND(AND($CF$38=3,申告書記入イメージ!$CD$129="充当を優先（残額は還付）"),OR($AL$45=1,$AL$45=3,$AL$45="")),TRUE,FALSE)</xm:f>
            <x14:dxf>
              <numFmt numFmtId="177" formatCode="#,##0_ "/>
            </x14:dxf>
          </x14:cfRule>
          <xm:sqref>AE53:AN53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A5B5D-D9C7-4758-BF10-62209509A519}">
  <sheetPr codeName="Sheet4">
    <tabColor rgb="FFFFFF00"/>
    <pageSetUpPr fitToPage="1"/>
  </sheetPr>
  <dimension ref="A1:DZ104"/>
  <sheetViews>
    <sheetView showGridLines="0" zoomScaleNormal="100" zoomScaleSheetLayoutView="100" workbookViewId="0"/>
  </sheetViews>
  <sheetFormatPr defaultColWidth="0" defaultRowHeight="0" customHeight="1" zeroHeight="1"/>
  <cols>
    <col min="1" max="93" width="1.25" customWidth="1"/>
    <col min="94" max="130" width="1.25" hidden="1" customWidth="1"/>
    <col min="131" max="16384" width="9" hidden="1"/>
  </cols>
  <sheetData>
    <row r="1" spans="1:93" ht="13.5" customHeight="1">
      <c r="A1" s="364"/>
      <c r="B1" s="364"/>
      <c r="C1" s="364"/>
      <c r="D1" s="364"/>
      <c r="E1" s="364"/>
      <c r="F1" s="364"/>
      <c r="G1" s="364"/>
      <c r="H1" s="364"/>
      <c r="I1" s="364"/>
      <c r="J1" s="364"/>
      <c r="K1" s="364"/>
      <c r="L1" s="364"/>
      <c r="M1" s="364"/>
      <c r="N1" s="364"/>
      <c r="O1" s="364"/>
      <c r="P1" s="364"/>
      <c r="Q1" s="364"/>
      <c r="R1" s="2663" t="s">
        <v>895</v>
      </c>
      <c r="S1" s="2663"/>
      <c r="T1" s="2663"/>
      <c r="U1" s="2663"/>
      <c r="V1" s="2663"/>
      <c r="W1" s="2663"/>
      <c r="X1" s="2663"/>
      <c r="Y1" s="2663"/>
      <c r="Z1" s="2663"/>
      <c r="AA1" s="2663"/>
      <c r="AB1" s="2663"/>
      <c r="AC1" s="2663"/>
      <c r="AD1" s="2663"/>
      <c r="AE1" s="2663"/>
      <c r="AF1" s="2663"/>
      <c r="AG1" s="2663"/>
      <c r="AH1" s="2663"/>
      <c r="AI1" s="2663"/>
      <c r="AJ1" s="2663"/>
      <c r="AK1" s="2663"/>
      <c r="AL1" s="2663"/>
      <c r="AM1" s="2663"/>
      <c r="AN1" s="2663"/>
      <c r="AO1" s="2663"/>
      <c r="AP1" s="2663"/>
      <c r="AQ1" s="2663"/>
      <c r="AR1" s="2663"/>
      <c r="AS1" s="2663"/>
      <c r="AT1" s="2663"/>
      <c r="AU1" s="2663"/>
      <c r="AV1" s="2663"/>
      <c r="AW1" s="2663"/>
      <c r="AX1" s="2663"/>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364"/>
      <c r="BX1" s="364"/>
      <c r="BY1" s="364"/>
      <c r="BZ1" s="364"/>
      <c r="CA1" s="364"/>
      <c r="CB1" s="364"/>
      <c r="CC1" s="364"/>
      <c r="CD1" s="364"/>
      <c r="CE1" s="364"/>
      <c r="CF1" s="364"/>
      <c r="CG1" s="364"/>
      <c r="CH1" s="364"/>
      <c r="CI1" s="364"/>
      <c r="CJ1" s="364"/>
      <c r="CK1" s="364"/>
      <c r="CL1" s="379"/>
      <c r="CM1" s="379"/>
      <c r="CN1" s="379"/>
    </row>
    <row r="2" spans="1:93" ht="13.5" customHeight="1">
      <c r="A2" s="364"/>
      <c r="B2" s="364"/>
      <c r="C2" s="364"/>
      <c r="D2" s="364"/>
      <c r="E2" s="364"/>
      <c r="F2" s="364"/>
      <c r="G2" s="364"/>
      <c r="H2" s="364"/>
      <c r="I2" s="364"/>
      <c r="J2" s="364"/>
      <c r="K2" s="364"/>
      <c r="L2" s="364"/>
      <c r="M2" s="364"/>
      <c r="N2" s="364"/>
      <c r="O2" s="364"/>
      <c r="P2" s="364"/>
      <c r="Q2" s="364"/>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2663"/>
      <c r="AO2" s="2663"/>
      <c r="AP2" s="2663"/>
      <c r="AQ2" s="2663"/>
      <c r="AR2" s="2663"/>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c r="BP2" s="2663"/>
      <c r="BQ2" s="2663"/>
      <c r="BR2" s="2663"/>
      <c r="BS2" s="2663"/>
      <c r="BT2" s="2663"/>
      <c r="BU2" s="2663"/>
      <c r="BV2" s="2663"/>
      <c r="BW2" s="364"/>
      <c r="BX2" s="364"/>
      <c r="BY2" s="364"/>
      <c r="BZ2" s="364"/>
      <c r="CA2" s="364"/>
      <c r="CB2" s="364"/>
      <c r="CC2" s="364"/>
      <c r="CD2" s="364"/>
      <c r="CE2" s="364"/>
      <c r="CF2" s="364"/>
      <c r="CG2" s="364"/>
      <c r="CH2" s="364"/>
      <c r="CI2" s="364"/>
      <c r="CJ2" s="364"/>
      <c r="CK2" s="364"/>
      <c r="CL2" s="379"/>
      <c r="CM2" s="379"/>
      <c r="CN2" s="379"/>
      <c r="CO2" s="364"/>
    </row>
    <row r="3" spans="1:93" ht="14.25" customHeight="1">
      <c r="A3" s="365"/>
      <c r="B3" s="365"/>
      <c r="C3" s="365"/>
      <c r="D3" s="365"/>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9.5" customHeight="1">
      <c r="A4" s="364"/>
      <c r="B4" s="364"/>
      <c r="C4" s="703" t="s">
        <v>896</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79"/>
      <c r="CN4" s="379"/>
      <c r="CO4" s="364"/>
    </row>
    <row r="5" spans="1:93" ht="15.75" customHeight="1">
      <c r="A5" s="364"/>
      <c r="B5" s="364"/>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79"/>
      <c r="CN5" s="379"/>
      <c r="CO5" s="364"/>
    </row>
    <row r="6" spans="1:93" ht="26.25" customHeight="1">
      <c r="B6" s="2614" t="s">
        <v>897</v>
      </c>
      <c r="C6" s="2416"/>
      <c r="D6" s="2416"/>
      <c r="E6" s="2416"/>
      <c r="F6" s="2416"/>
      <c r="G6" s="2416"/>
      <c r="H6" s="2416"/>
      <c r="I6" s="2416"/>
      <c r="J6" s="2416"/>
      <c r="K6" s="2417"/>
      <c r="L6" s="2615" t="s">
        <v>898</v>
      </c>
      <c r="M6" s="2423"/>
      <c r="N6" s="2423"/>
      <c r="O6" s="2423"/>
      <c r="P6" s="2423"/>
      <c r="Q6" s="2424"/>
      <c r="R6" s="371" t="s">
        <v>899</v>
      </c>
      <c r="S6" s="372"/>
      <c r="T6" s="373"/>
      <c r="U6" s="2422" t="s">
        <v>900</v>
      </c>
      <c r="V6" s="2423"/>
      <c r="W6" s="2423"/>
      <c r="X6" s="2423"/>
      <c r="Y6" s="2423"/>
      <c r="Z6" s="2424"/>
      <c r="AA6" s="2427" t="s">
        <v>901</v>
      </c>
      <c r="AB6" s="2428"/>
      <c r="AC6" s="2428"/>
      <c r="AD6" s="2428"/>
      <c r="AE6" s="2428"/>
      <c r="AF6" s="2428"/>
      <c r="AG6" s="2428"/>
      <c r="AH6" s="2428"/>
      <c r="AI6" s="2428"/>
      <c r="AJ6" s="2428"/>
      <c r="AK6" s="2428"/>
      <c r="AL6" s="2428"/>
      <c r="AM6" s="2428"/>
      <c r="AN6" s="2428"/>
      <c r="AO6" s="2428"/>
      <c r="AP6" s="2428"/>
      <c r="AQ6" s="2428"/>
      <c r="AR6" s="2429"/>
      <c r="AS6" s="2427" t="s">
        <v>902</v>
      </c>
      <c r="AT6" s="2428"/>
      <c r="AU6" s="2428"/>
      <c r="AV6" s="2428"/>
      <c r="AW6" s="2428"/>
      <c r="AX6" s="2428"/>
      <c r="AY6" s="2428"/>
      <c r="AZ6" s="2429"/>
    </row>
    <row r="7" spans="1:93" ht="23.25" customHeight="1">
      <c r="B7" s="2418"/>
      <c r="C7" s="2419"/>
      <c r="D7" s="2419"/>
      <c r="E7" s="2419"/>
      <c r="F7" s="2419"/>
      <c r="G7" s="2419"/>
      <c r="H7" s="2419"/>
      <c r="I7" s="2419"/>
      <c r="J7" s="2419"/>
      <c r="K7" s="2420"/>
      <c r="L7" s="2425" t="str">
        <f>IF(申告書記入イメージ!M35=0,"",申告書記入イメージ!G35)</f>
        <v/>
      </c>
      <c r="M7" s="2426"/>
      <c r="N7" s="2426"/>
      <c r="O7" s="2413" t="str">
        <f>IF(申告書記入イメージ!M35=0,"",申告書記入イメージ!J35)</f>
        <v/>
      </c>
      <c r="P7" s="2426"/>
      <c r="Q7" s="2414"/>
      <c r="R7" s="2425" t="str">
        <f>IF(申告書記入イメージ!M35=0,"",申告書記入イメージ!M35)</f>
        <v/>
      </c>
      <c r="S7" s="2426"/>
      <c r="T7" s="2414"/>
      <c r="U7" s="2425" t="str">
        <f>IF(申告書記入イメージ!M35=0,"",申告書記入イメージ!P35)</f>
        <v/>
      </c>
      <c r="V7" s="2426"/>
      <c r="W7" s="2426"/>
      <c r="X7" s="2413" t="str">
        <f>IF(申告書記入イメージ!M35=0,"",申告書記入イメージ!S35)</f>
        <v/>
      </c>
      <c r="Y7" s="2426"/>
      <c r="Z7" s="2414"/>
      <c r="AA7" s="2425" t="str">
        <f>IF(申告書記入イメージ!M35=0,"",申告書記入イメージ!V35)</f>
        <v/>
      </c>
      <c r="AB7" s="2426"/>
      <c r="AC7" s="2426"/>
      <c r="AD7" s="2413" t="str">
        <f>IF(申告書記入イメージ!M35=0,"",申告書記入イメージ!Y35)</f>
        <v/>
      </c>
      <c r="AE7" s="2426"/>
      <c r="AF7" s="2426"/>
      <c r="AG7" s="2413" t="str">
        <f>IF(申告書記入イメージ!M35=0,"",申告書記入イメージ!AB35)</f>
        <v/>
      </c>
      <c r="AH7" s="2426"/>
      <c r="AI7" s="2426"/>
      <c r="AJ7" s="2413" t="str">
        <f>IF(申告書記入イメージ!M35=0,"",申告書記入イメージ!AE35)</f>
        <v/>
      </c>
      <c r="AK7" s="2426"/>
      <c r="AL7" s="2426"/>
      <c r="AM7" s="2413" t="str">
        <f>IF(申告書記入イメージ!M35=0,"",申告書記入イメージ!AH35)</f>
        <v/>
      </c>
      <c r="AN7" s="2426"/>
      <c r="AO7" s="2426"/>
      <c r="AP7" s="2413" t="str">
        <f>IF(申告書記入イメージ!M35=0,"",申告書記入イメージ!AK35)</f>
        <v/>
      </c>
      <c r="AQ7" s="2426"/>
      <c r="AR7" s="2414"/>
      <c r="AS7" s="2612" t="s">
        <v>903</v>
      </c>
      <c r="AT7" s="2613"/>
      <c r="AU7" s="2413">
        <f>申告書記入イメージ!AQ35</f>
        <v>0</v>
      </c>
      <c r="AV7" s="2426"/>
      <c r="AW7" s="2413">
        <f>申告書記入イメージ!AT35</f>
        <v>0</v>
      </c>
      <c r="AX7" s="2426"/>
      <c r="AY7" s="2413">
        <f>申告書記入イメージ!AW35</f>
        <v>0</v>
      </c>
      <c r="AZ7" s="2414"/>
    </row>
    <row r="8" spans="1:93" ht="13.5">
      <c r="A8" s="364"/>
      <c r="B8" s="364"/>
      <c r="C8" s="37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C8" s="37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79"/>
      <c r="CN8" s="379"/>
      <c r="CO8" s="364"/>
    </row>
    <row r="9" spans="1:93" ht="13.5">
      <c r="A9" s="364"/>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79"/>
      <c r="CO9" s="364"/>
    </row>
    <row r="10" spans="1:93" ht="13.9" customHeight="1">
      <c r="A10" s="364"/>
      <c r="B10" s="2677" t="s">
        <v>904</v>
      </c>
      <c r="C10" s="2678"/>
      <c r="D10" s="2678"/>
      <c r="E10" s="2678"/>
      <c r="F10" s="2678"/>
      <c r="G10" s="2678"/>
      <c r="H10" s="2678"/>
      <c r="I10" s="2678"/>
      <c r="J10" s="2678"/>
      <c r="K10" s="2678"/>
      <c r="L10" s="2678"/>
      <c r="M10" s="2678"/>
      <c r="N10" s="2678"/>
      <c r="O10" s="2678"/>
      <c r="P10" s="2678"/>
      <c r="Q10" s="2679"/>
      <c r="R10" s="388"/>
      <c r="S10" s="388"/>
      <c r="T10" s="388" t="s">
        <v>905</v>
      </c>
      <c r="U10" s="388"/>
      <c r="V10" s="388"/>
      <c r="W10" s="388"/>
      <c r="X10" s="388"/>
      <c r="Y10" s="388"/>
      <c r="Z10" s="2357" t="str">
        <f>申告書記入イメージ!AR54</f>
        <v>令和</v>
      </c>
      <c r="AA10" s="2357"/>
      <c r="AB10" s="2357"/>
      <c r="AC10" s="2357"/>
      <c r="AD10" s="2358" t="str">
        <f>申告書記入イメージ!AV54</f>
        <v>4</v>
      </c>
      <c r="AE10" s="2358"/>
      <c r="AF10" s="2358"/>
      <c r="AG10" s="2357" t="s">
        <v>906</v>
      </c>
      <c r="AH10" s="2357"/>
      <c r="AI10" s="2357">
        <f>申告書記入イメージ!BA54</f>
        <v>4</v>
      </c>
      <c r="AJ10" s="2357"/>
      <c r="AK10" s="2357"/>
      <c r="AL10" s="2357" t="s">
        <v>907</v>
      </c>
      <c r="AM10" s="2357"/>
      <c r="AN10" s="2357">
        <f>申告書記入イメージ!BF54</f>
        <v>1</v>
      </c>
      <c r="AO10" s="2357"/>
      <c r="AP10" s="2357"/>
      <c r="AQ10" s="2357" t="s">
        <v>908</v>
      </c>
      <c r="AR10" s="2357"/>
      <c r="AS10" s="388"/>
      <c r="AT10" s="388" t="s">
        <v>909</v>
      </c>
      <c r="AU10" s="388"/>
      <c r="AV10" s="2357" t="str">
        <f>申告書記入イメージ!BQ54</f>
        <v>令和</v>
      </c>
      <c r="AW10" s="2357"/>
      <c r="AX10" s="2357"/>
      <c r="AY10" s="2357"/>
      <c r="AZ10" s="2358" t="str">
        <f>申告書記入イメージ!BU54</f>
        <v>5</v>
      </c>
      <c r="BA10" s="2358"/>
      <c r="BB10" s="2358"/>
      <c r="BC10" s="2357" t="s">
        <v>906</v>
      </c>
      <c r="BD10" s="2357"/>
      <c r="BE10" s="2357">
        <f>申告書記入イメージ!BZ54</f>
        <v>3</v>
      </c>
      <c r="BF10" s="2357"/>
      <c r="BG10" s="2357"/>
      <c r="BH10" s="2357" t="s">
        <v>907</v>
      </c>
      <c r="BI10" s="2357"/>
      <c r="BJ10" s="2357">
        <f>申告書記入イメージ!CE54</f>
        <v>31</v>
      </c>
      <c r="BK10" s="2357"/>
      <c r="BL10" s="2357"/>
      <c r="BM10" s="2357" t="s">
        <v>908</v>
      </c>
      <c r="BN10" s="2357"/>
      <c r="BO10" s="388"/>
      <c r="BP10" s="397"/>
      <c r="BQ10" s="364"/>
      <c r="BR10" s="364"/>
      <c r="BS10" s="703" t="s">
        <v>910</v>
      </c>
      <c r="BT10" s="364"/>
      <c r="BU10" s="364"/>
      <c r="BV10" s="364"/>
      <c r="BW10" s="364"/>
      <c r="BX10" s="364"/>
      <c r="BY10" s="364"/>
      <c r="BZ10" s="364"/>
      <c r="CA10" s="364"/>
      <c r="CB10" s="364"/>
      <c r="CC10" s="364"/>
      <c r="CD10" s="364"/>
      <c r="CE10" s="364"/>
      <c r="CF10" s="364"/>
      <c r="CG10" s="364"/>
      <c r="CH10" s="364"/>
      <c r="CI10" s="364"/>
      <c r="CJ10" s="364"/>
      <c r="CK10" s="364"/>
      <c r="CL10" s="364"/>
      <c r="CM10" s="364"/>
      <c r="CN10" s="704"/>
      <c r="CO10" s="704"/>
    </row>
    <row r="11" spans="1:93" ht="13.5" customHeight="1">
      <c r="A11" s="364"/>
      <c r="B11" s="2680"/>
      <c r="C11" s="2610"/>
      <c r="D11" s="2610"/>
      <c r="E11" s="2610"/>
      <c r="F11" s="2672"/>
      <c r="G11" s="2672"/>
      <c r="H11" s="2672"/>
      <c r="I11" s="2672"/>
      <c r="J11" s="2672"/>
      <c r="K11" s="2672"/>
      <c r="L11" s="2672"/>
      <c r="M11" s="2672"/>
      <c r="N11" s="2672"/>
      <c r="O11" s="2672"/>
      <c r="P11" s="2672"/>
      <c r="Q11" s="2681"/>
      <c r="R11" s="2616" t="s">
        <v>910</v>
      </c>
      <c r="S11" s="2617"/>
      <c r="T11" s="2617"/>
      <c r="U11" s="2617"/>
      <c r="V11" s="2617"/>
      <c r="W11" s="2617"/>
      <c r="X11" s="2617"/>
      <c r="Y11" s="2617"/>
      <c r="Z11" s="2617"/>
      <c r="AA11" s="2617"/>
      <c r="AB11" s="2617"/>
      <c r="AC11" s="2617"/>
      <c r="AD11" s="2617"/>
      <c r="AE11" s="2617"/>
      <c r="AF11" s="2617"/>
      <c r="AG11" s="2617"/>
      <c r="AH11" s="2617"/>
      <c r="AI11" s="2617"/>
      <c r="AJ11" s="2617"/>
      <c r="AK11" s="2617"/>
      <c r="AL11" s="2617"/>
      <c r="AM11" s="2617" t="s">
        <v>911</v>
      </c>
      <c r="AN11" s="2617"/>
      <c r="AO11" s="2617"/>
      <c r="AP11" s="2617"/>
      <c r="AQ11" s="2617"/>
      <c r="AR11" s="2617"/>
      <c r="AS11" s="2617"/>
      <c r="AT11" s="2617"/>
      <c r="AU11" s="2617"/>
      <c r="AV11" s="2617" t="s">
        <v>912</v>
      </c>
      <c r="AW11" s="2617"/>
      <c r="AX11" s="2617"/>
      <c r="AY11" s="2617"/>
      <c r="AZ11" s="2617"/>
      <c r="BA11" s="2617"/>
      <c r="BB11" s="2617"/>
      <c r="BC11" s="2617"/>
      <c r="BD11" s="2617"/>
      <c r="BE11" s="2617"/>
      <c r="BF11" s="2617"/>
      <c r="BG11" s="2617"/>
      <c r="BH11" s="2617"/>
      <c r="BI11" s="2617"/>
      <c r="BJ11" s="2617"/>
      <c r="BK11" s="2617"/>
      <c r="BL11" s="2617"/>
      <c r="BM11" s="2617"/>
      <c r="BN11" s="2617"/>
      <c r="BO11" s="2617"/>
      <c r="BP11" s="2617"/>
      <c r="BQ11" s="364"/>
      <c r="BR11" s="364"/>
      <c r="BS11" s="2676" t="s">
        <v>913</v>
      </c>
      <c r="BT11" s="2676"/>
      <c r="BU11" s="2676"/>
      <c r="BV11" s="2676"/>
      <c r="BW11" s="2676"/>
      <c r="BX11" s="2676"/>
      <c r="BY11" s="2676"/>
      <c r="BZ11" s="2676"/>
      <c r="CA11" s="2676"/>
      <c r="CB11" s="2676"/>
      <c r="CC11" s="2676"/>
      <c r="CD11" s="2676"/>
      <c r="CE11" s="2676"/>
      <c r="CF11" s="2676"/>
      <c r="CG11" s="2676"/>
      <c r="CH11" s="2676"/>
      <c r="CI11" s="2676"/>
      <c r="CJ11" s="2676"/>
      <c r="CK11" s="2676"/>
      <c r="CL11" s="2676"/>
      <c r="CM11" s="2676"/>
      <c r="CN11" s="2676"/>
      <c r="CO11" s="704"/>
    </row>
    <row r="12" spans="1:93" ht="13.5" customHeight="1">
      <c r="A12" s="364"/>
      <c r="B12" s="2618" t="s">
        <v>914</v>
      </c>
      <c r="C12" s="2619"/>
      <c r="D12" s="2619"/>
      <c r="E12" s="2620"/>
      <c r="F12" s="2627" t="s">
        <v>915</v>
      </c>
      <c r="G12" s="2628"/>
      <c r="H12" s="2628"/>
      <c r="I12" s="2628"/>
      <c r="J12" s="2628"/>
      <c r="K12" s="2628"/>
      <c r="L12" s="2628"/>
      <c r="M12" s="2628"/>
      <c r="N12" s="2628"/>
      <c r="O12" s="2628"/>
      <c r="P12" s="2628"/>
      <c r="Q12" s="2629"/>
      <c r="R12" s="705" t="s">
        <v>916</v>
      </c>
      <c r="S12" s="706"/>
      <c r="T12" s="706"/>
      <c r="U12" s="706"/>
      <c r="V12" s="706"/>
      <c r="W12" s="706"/>
      <c r="X12" s="706"/>
      <c r="Y12" s="706"/>
      <c r="Z12" s="706"/>
      <c r="AA12" s="706"/>
      <c r="AB12" s="706"/>
      <c r="AC12" s="706"/>
      <c r="AD12" s="706"/>
      <c r="AE12" s="706"/>
      <c r="AF12" s="706"/>
      <c r="AG12" s="706"/>
      <c r="AH12" s="706"/>
      <c r="AI12" s="706"/>
      <c r="AJ12" s="706"/>
      <c r="AK12" s="706"/>
      <c r="AL12" s="707"/>
      <c r="AM12" s="708" t="s">
        <v>878</v>
      </c>
      <c r="AN12" s="706"/>
      <c r="AO12" s="709"/>
      <c r="AP12" s="706"/>
      <c r="AQ12" s="706"/>
      <c r="AR12" s="709"/>
      <c r="AS12" s="709"/>
      <c r="AT12" s="709"/>
      <c r="AU12" s="710"/>
      <c r="AV12" s="705" t="s">
        <v>879</v>
      </c>
      <c r="AW12" s="706"/>
      <c r="AX12" s="706"/>
      <c r="AY12" s="706"/>
      <c r="AZ12" s="706"/>
      <c r="BA12" s="706"/>
      <c r="BB12" s="706"/>
      <c r="BC12" s="706"/>
      <c r="BD12" s="706"/>
      <c r="BE12" s="706"/>
      <c r="BF12" s="706"/>
      <c r="BG12" s="706"/>
      <c r="BH12" s="706"/>
      <c r="BI12" s="706"/>
      <c r="BJ12" s="706"/>
      <c r="BK12" s="706"/>
      <c r="BL12" s="706"/>
      <c r="BM12" s="706"/>
      <c r="BN12" s="706"/>
      <c r="BO12" s="706"/>
      <c r="BP12" s="707"/>
      <c r="BQ12" s="364"/>
      <c r="BR12" s="364"/>
      <c r="BS12" s="2676"/>
      <c r="BT12" s="2676"/>
      <c r="BU12" s="2676"/>
      <c r="BV12" s="2676"/>
      <c r="BW12" s="2676"/>
      <c r="BX12" s="2676"/>
      <c r="BY12" s="2676"/>
      <c r="BZ12" s="2676"/>
      <c r="CA12" s="2676"/>
      <c r="CB12" s="2676"/>
      <c r="CC12" s="2676"/>
      <c r="CD12" s="2676"/>
      <c r="CE12" s="2676"/>
      <c r="CF12" s="2676"/>
      <c r="CG12" s="2676"/>
      <c r="CH12" s="2676"/>
      <c r="CI12" s="2676"/>
      <c r="CJ12" s="2676"/>
      <c r="CK12" s="2676"/>
      <c r="CL12" s="2676"/>
      <c r="CM12" s="2676"/>
      <c r="CN12" s="2676"/>
      <c r="CO12" s="704"/>
    </row>
    <row r="13" spans="1:93" ht="13.5">
      <c r="A13" s="364"/>
      <c r="B13" s="2621"/>
      <c r="C13" s="2622"/>
      <c r="D13" s="2622"/>
      <c r="E13" s="2623"/>
      <c r="F13" s="2630"/>
      <c r="G13" s="2631"/>
      <c r="H13" s="2631"/>
      <c r="I13" s="2631"/>
      <c r="J13" s="2631"/>
      <c r="K13" s="2631"/>
      <c r="L13" s="2631"/>
      <c r="M13" s="2631"/>
      <c r="N13" s="2631"/>
      <c r="O13" s="2631"/>
      <c r="P13" s="2631"/>
      <c r="Q13" s="2632"/>
      <c r="R13" s="711"/>
      <c r="S13" s="712"/>
      <c r="T13" s="712"/>
      <c r="U13" s="712"/>
      <c r="V13" s="712"/>
      <c r="W13" s="712"/>
      <c r="X13" s="712"/>
      <c r="Y13" s="712"/>
      <c r="Z13" s="712"/>
      <c r="AA13" s="712"/>
      <c r="AB13" s="712"/>
      <c r="AC13" s="712"/>
      <c r="AD13" s="712"/>
      <c r="AE13" s="712"/>
      <c r="AF13" s="712"/>
      <c r="AG13" s="712"/>
      <c r="AH13" s="712"/>
      <c r="AI13" s="712"/>
      <c r="AJ13" s="712"/>
      <c r="AK13" s="712"/>
      <c r="AL13" s="713"/>
      <c r="AM13" s="714"/>
      <c r="AO13" s="387" t="s">
        <v>917</v>
      </c>
      <c r="AP13" s="712"/>
      <c r="AQ13" s="712"/>
      <c r="AR13" s="387"/>
      <c r="AS13" s="387"/>
      <c r="AT13" s="387"/>
      <c r="AU13" s="715"/>
      <c r="AV13" s="716" t="s">
        <v>918</v>
      </c>
      <c r="AW13" s="712"/>
      <c r="AX13" s="712"/>
      <c r="AY13" s="712"/>
      <c r="AZ13" s="712"/>
      <c r="BA13" s="712"/>
      <c r="BB13" s="712"/>
      <c r="BC13" s="712"/>
      <c r="BD13" s="712"/>
      <c r="BE13" s="712"/>
      <c r="BF13" s="712"/>
      <c r="BG13" s="712"/>
      <c r="BH13" s="712"/>
      <c r="BI13" s="712"/>
      <c r="BJ13" s="712"/>
      <c r="BK13" s="712"/>
      <c r="BL13" s="712"/>
      <c r="BM13" s="712"/>
      <c r="BN13" s="712"/>
      <c r="BO13" s="712"/>
      <c r="BP13" s="713"/>
      <c r="BQ13" s="712"/>
      <c r="BR13" s="712"/>
      <c r="BS13" s="2676"/>
      <c r="BT13" s="2676"/>
      <c r="BU13" s="2676"/>
      <c r="BV13" s="2676"/>
      <c r="BW13" s="2676"/>
      <c r="BX13" s="2676"/>
      <c r="BY13" s="2676"/>
      <c r="BZ13" s="2676"/>
      <c r="CA13" s="2676"/>
      <c r="CB13" s="2676"/>
      <c r="CC13" s="2676"/>
      <c r="CD13" s="2676"/>
      <c r="CE13" s="2676"/>
      <c r="CF13" s="2676"/>
      <c r="CG13" s="2676"/>
      <c r="CH13" s="2676"/>
      <c r="CI13" s="2676"/>
      <c r="CJ13" s="2676"/>
      <c r="CK13" s="2676"/>
      <c r="CL13" s="2676"/>
      <c r="CM13" s="2676"/>
      <c r="CN13" s="2676"/>
      <c r="CO13" s="704"/>
    </row>
    <row r="14" spans="1:93" ht="13.5" customHeight="1">
      <c r="A14" s="364"/>
      <c r="B14" s="2621"/>
      <c r="C14" s="2622"/>
      <c r="D14" s="2622"/>
      <c r="E14" s="2623"/>
      <c r="F14" s="2633"/>
      <c r="G14" s="2634"/>
      <c r="H14" s="2634"/>
      <c r="I14" s="2634"/>
      <c r="J14" s="2634"/>
      <c r="K14" s="2634"/>
      <c r="L14" s="2634"/>
      <c r="M14" s="2634"/>
      <c r="N14" s="2634"/>
      <c r="O14" s="2634"/>
      <c r="P14" s="2634"/>
      <c r="Q14" s="2635"/>
      <c r="R14" s="717"/>
      <c r="S14" s="2636" t="str">
        <f>申告書記入イメージ!P171</f>
        <v/>
      </c>
      <c r="T14" s="2636"/>
      <c r="U14" s="2636"/>
      <c r="V14" s="2636"/>
      <c r="W14" s="2636"/>
      <c r="X14" s="2636"/>
      <c r="Y14" s="2636"/>
      <c r="Z14" s="2636"/>
      <c r="AA14" s="2636"/>
      <c r="AB14" s="2636"/>
      <c r="AC14" s="2636"/>
      <c r="AD14" s="2636"/>
      <c r="AE14" s="2636"/>
      <c r="AF14" s="2636"/>
      <c r="AG14" s="2636"/>
      <c r="AH14" s="2636"/>
      <c r="AI14" s="407" t="s">
        <v>919</v>
      </c>
      <c r="AJ14" s="718"/>
      <c r="AK14" s="718"/>
      <c r="AL14" s="719"/>
      <c r="AM14" s="714"/>
      <c r="AN14" s="712"/>
      <c r="AO14" s="712"/>
      <c r="AP14" s="712"/>
      <c r="AQ14" s="712"/>
      <c r="AR14" s="387"/>
      <c r="AS14" s="387"/>
      <c r="AT14" s="387"/>
      <c r="AU14" s="715"/>
      <c r="AV14" s="717"/>
      <c r="AW14" s="2637" t="str">
        <f>申告書記入イメージ!AS171</f>
        <v/>
      </c>
      <c r="AX14" s="2637"/>
      <c r="AY14" s="2637"/>
      <c r="AZ14" s="2637"/>
      <c r="BA14" s="2637"/>
      <c r="BB14" s="2637"/>
      <c r="BC14" s="2637"/>
      <c r="BD14" s="2637"/>
      <c r="BE14" s="2637"/>
      <c r="BF14" s="2637"/>
      <c r="BG14" s="2637"/>
      <c r="BH14" s="2637"/>
      <c r="BI14" s="2637"/>
      <c r="BJ14" s="2637"/>
      <c r="BK14" s="2637"/>
      <c r="BL14" s="2637"/>
      <c r="BM14" s="2637"/>
      <c r="BN14" s="407" t="s">
        <v>920</v>
      </c>
      <c r="BO14" s="718"/>
      <c r="BP14" s="719"/>
      <c r="BS14" s="2676"/>
      <c r="BT14" s="2676"/>
      <c r="BU14" s="2676"/>
      <c r="BV14" s="2676"/>
      <c r="BW14" s="2676"/>
      <c r="BX14" s="2676"/>
      <c r="BY14" s="2676"/>
      <c r="BZ14" s="2676"/>
      <c r="CA14" s="2676"/>
      <c r="CB14" s="2676"/>
      <c r="CC14" s="2676"/>
      <c r="CD14" s="2676"/>
      <c r="CE14" s="2676"/>
      <c r="CF14" s="2676"/>
      <c r="CG14" s="2676"/>
      <c r="CH14" s="2676"/>
      <c r="CI14" s="2676"/>
      <c r="CJ14" s="2676"/>
      <c r="CK14" s="2676"/>
      <c r="CL14" s="2676"/>
      <c r="CM14" s="2676"/>
      <c r="CN14" s="2676"/>
    </row>
    <row r="15" spans="1:93" ht="13.5" customHeight="1">
      <c r="A15" s="364"/>
      <c r="B15" s="2621"/>
      <c r="C15" s="2622"/>
      <c r="D15" s="2622"/>
      <c r="E15" s="2623"/>
      <c r="F15" s="2627" t="s">
        <v>972</v>
      </c>
      <c r="G15" s="2628"/>
      <c r="H15" s="2628"/>
      <c r="I15" s="2628"/>
      <c r="J15" s="2628"/>
      <c r="K15" s="2628"/>
      <c r="L15" s="2628"/>
      <c r="M15" s="2628"/>
      <c r="N15" s="2628"/>
      <c r="O15" s="2628"/>
      <c r="P15" s="2628"/>
      <c r="Q15" s="2629"/>
      <c r="R15" s="720" t="s">
        <v>880</v>
      </c>
      <c r="S15" s="701"/>
      <c r="T15" s="701"/>
      <c r="U15" s="701"/>
      <c r="V15" s="701"/>
      <c r="W15" s="701"/>
      <c r="X15" s="701"/>
      <c r="Y15" s="701"/>
      <c r="Z15" s="701"/>
      <c r="AA15" s="701"/>
      <c r="AB15" s="701"/>
      <c r="AC15" s="701"/>
      <c r="AD15" s="701"/>
      <c r="AE15" s="701"/>
      <c r="AF15" s="701"/>
      <c r="AG15" s="701"/>
      <c r="AH15" s="701"/>
      <c r="AI15" s="701"/>
      <c r="AJ15" s="701"/>
      <c r="AK15" s="701"/>
      <c r="AL15" s="721"/>
      <c r="AM15" s="714"/>
      <c r="AN15" s="712"/>
      <c r="AO15" s="2638">
        <f>申告書記入イメージ!AF171</f>
        <v>0</v>
      </c>
      <c r="AP15" s="2638"/>
      <c r="AQ15" s="2638"/>
      <c r="AR15" s="2638"/>
      <c r="AS15" s="2638"/>
      <c r="AT15" s="387"/>
      <c r="AU15" s="715"/>
      <c r="AV15" s="705" t="s">
        <v>881</v>
      </c>
      <c r="AW15" s="706"/>
      <c r="AX15" s="706"/>
      <c r="AY15" s="706"/>
      <c r="AZ15" s="706"/>
      <c r="BA15" s="706"/>
      <c r="BB15" s="706"/>
      <c r="BC15" s="706"/>
      <c r="BD15" s="706"/>
      <c r="BE15" s="706"/>
      <c r="BF15" s="706"/>
      <c r="BG15" s="706"/>
      <c r="BH15" s="706"/>
      <c r="BI15" s="706"/>
      <c r="BJ15" s="706"/>
      <c r="BK15" s="706"/>
      <c r="BL15" s="706"/>
      <c r="BM15" s="706"/>
      <c r="BN15" s="706"/>
      <c r="BO15" s="706"/>
      <c r="BP15" s="707"/>
      <c r="BS15" s="2676"/>
      <c r="BT15" s="2676"/>
      <c r="BU15" s="2676"/>
      <c r="BV15" s="2676"/>
      <c r="BW15" s="2676"/>
      <c r="BX15" s="2676"/>
      <c r="BY15" s="2676"/>
      <c r="BZ15" s="2676"/>
      <c r="CA15" s="2676"/>
      <c r="CB15" s="2676"/>
      <c r="CC15" s="2676"/>
      <c r="CD15" s="2676"/>
      <c r="CE15" s="2676"/>
      <c r="CF15" s="2676"/>
      <c r="CG15" s="2676"/>
      <c r="CH15" s="2676"/>
      <c r="CI15" s="2676"/>
      <c r="CJ15" s="2676"/>
      <c r="CK15" s="2676"/>
      <c r="CL15" s="2676"/>
      <c r="CM15" s="2676"/>
      <c r="CN15" s="2676"/>
    </row>
    <row r="16" spans="1:93" ht="13.5">
      <c r="A16" s="364"/>
      <c r="B16" s="2621"/>
      <c r="C16" s="2622"/>
      <c r="D16" s="2622"/>
      <c r="E16" s="2623"/>
      <c r="F16" s="2630"/>
      <c r="G16" s="2631"/>
      <c r="H16" s="2631"/>
      <c r="I16" s="2631"/>
      <c r="J16" s="2631"/>
      <c r="K16" s="2631"/>
      <c r="L16" s="2631"/>
      <c r="M16" s="2631"/>
      <c r="N16" s="2631"/>
      <c r="O16" s="2631"/>
      <c r="P16" s="2631"/>
      <c r="Q16" s="2632"/>
      <c r="R16" s="722"/>
      <c r="S16" s="387"/>
      <c r="T16" s="387"/>
      <c r="U16" s="387"/>
      <c r="V16" s="387"/>
      <c r="W16" s="387"/>
      <c r="X16" s="387"/>
      <c r="Y16" s="387"/>
      <c r="Z16" s="387"/>
      <c r="AA16" s="387"/>
      <c r="AB16" s="387"/>
      <c r="AC16" s="387"/>
      <c r="AD16" s="387"/>
      <c r="AE16" s="387"/>
      <c r="AF16" s="387"/>
      <c r="AG16" s="387"/>
      <c r="AH16" s="387"/>
      <c r="AI16" s="387"/>
      <c r="AJ16" s="387"/>
      <c r="AK16" s="387"/>
      <c r="AL16" s="723"/>
      <c r="AM16" s="714"/>
      <c r="AN16" s="712"/>
      <c r="AO16" s="2638"/>
      <c r="AP16" s="2638"/>
      <c r="AQ16" s="2638"/>
      <c r="AR16" s="2638"/>
      <c r="AS16" s="2638"/>
      <c r="AT16" s="387"/>
      <c r="AU16" s="715"/>
      <c r="AV16" s="716" t="s">
        <v>918</v>
      </c>
      <c r="AW16" s="712"/>
      <c r="AX16" s="712"/>
      <c r="AY16" s="712"/>
      <c r="AZ16" s="712"/>
      <c r="BA16" s="712"/>
      <c r="BB16" s="712"/>
      <c r="BC16" s="712"/>
      <c r="BD16" s="712"/>
      <c r="BE16" s="712"/>
      <c r="BF16" s="712"/>
      <c r="BG16" s="712"/>
      <c r="BH16" s="712"/>
      <c r="BI16" s="712"/>
      <c r="BJ16" s="712"/>
      <c r="BK16" s="712"/>
      <c r="BL16" s="712"/>
      <c r="BM16" s="712"/>
      <c r="BN16" s="712"/>
      <c r="BO16" s="712"/>
      <c r="BP16" s="713"/>
      <c r="BS16" s="2676"/>
      <c r="BT16" s="2676"/>
      <c r="BU16" s="2676"/>
      <c r="BV16" s="2676"/>
      <c r="BW16" s="2676"/>
      <c r="BX16" s="2676"/>
      <c r="BY16" s="2676"/>
      <c r="BZ16" s="2676"/>
      <c r="CA16" s="2676"/>
      <c r="CB16" s="2676"/>
      <c r="CC16" s="2676"/>
      <c r="CD16" s="2676"/>
      <c r="CE16" s="2676"/>
      <c r="CF16" s="2676"/>
      <c r="CG16" s="2676"/>
      <c r="CH16" s="2676"/>
      <c r="CI16" s="2676"/>
      <c r="CJ16" s="2676"/>
      <c r="CK16" s="2676"/>
      <c r="CL16" s="2676"/>
      <c r="CM16" s="2676"/>
      <c r="CN16" s="2676"/>
    </row>
    <row r="17" spans="1:93" ht="13.5">
      <c r="A17" s="364"/>
      <c r="B17" s="2621"/>
      <c r="C17" s="2622"/>
      <c r="D17" s="2622"/>
      <c r="E17" s="2623"/>
      <c r="F17" s="2633"/>
      <c r="G17" s="2634"/>
      <c r="H17" s="2634"/>
      <c r="I17" s="2634"/>
      <c r="J17" s="2634"/>
      <c r="K17" s="2634"/>
      <c r="L17" s="2634"/>
      <c r="M17" s="2634"/>
      <c r="N17" s="2634"/>
      <c r="O17" s="2634"/>
      <c r="P17" s="2634"/>
      <c r="Q17" s="2635"/>
      <c r="R17" s="724"/>
      <c r="S17" s="2636" t="str">
        <f>申告書記入イメージ!P176</f>
        <v/>
      </c>
      <c r="T17" s="2636"/>
      <c r="U17" s="2636"/>
      <c r="V17" s="2636"/>
      <c r="W17" s="2636"/>
      <c r="X17" s="2636"/>
      <c r="Y17" s="2636"/>
      <c r="Z17" s="2636"/>
      <c r="AA17" s="2636"/>
      <c r="AB17" s="2636"/>
      <c r="AC17" s="2636"/>
      <c r="AD17" s="2636"/>
      <c r="AE17" s="2636"/>
      <c r="AF17" s="2636"/>
      <c r="AG17" s="2636"/>
      <c r="AH17" s="2636"/>
      <c r="AI17" s="407" t="s">
        <v>919</v>
      </c>
      <c r="AJ17" s="407"/>
      <c r="AK17" s="407"/>
      <c r="AL17" s="725"/>
      <c r="AM17" s="726"/>
      <c r="AN17" s="727"/>
      <c r="AO17" s="727"/>
      <c r="AP17" s="727"/>
      <c r="AQ17" s="727"/>
      <c r="AR17" s="389"/>
      <c r="AS17" s="389"/>
      <c r="AT17" s="389"/>
      <c r="AU17" s="728"/>
      <c r="AV17" s="717"/>
      <c r="AW17" s="2636" t="str">
        <f>申告書記入イメージ!AS176</f>
        <v/>
      </c>
      <c r="AX17" s="2636"/>
      <c r="AY17" s="2636"/>
      <c r="AZ17" s="2636"/>
      <c r="BA17" s="2636"/>
      <c r="BB17" s="2636"/>
      <c r="BC17" s="2636"/>
      <c r="BD17" s="2636"/>
      <c r="BE17" s="2636"/>
      <c r="BF17" s="2636"/>
      <c r="BG17" s="2636"/>
      <c r="BH17" s="2636"/>
      <c r="BI17" s="2636"/>
      <c r="BJ17" s="2636"/>
      <c r="BK17" s="2636"/>
      <c r="BL17" s="2636"/>
      <c r="BM17" s="2636"/>
      <c r="BN17" s="407" t="s">
        <v>920</v>
      </c>
      <c r="BO17" s="718"/>
      <c r="BP17" s="719"/>
      <c r="BS17" s="2676"/>
      <c r="BT17" s="2676"/>
      <c r="BU17" s="2676"/>
      <c r="BV17" s="2676"/>
      <c r="BW17" s="2676"/>
      <c r="BX17" s="2676"/>
      <c r="BY17" s="2676"/>
      <c r="BZ17" s="2676"/>
      <c r="CA17" s="2676"/>
      <c r="CB17" s="2676"/>
      <c r="CC17" s="2676"/>
      <c r="CD17" s="2676"/>
      <c r="CE17" s="2676"/>
      <c r="CF17" s="2676"/>
      <c r="CG17" s="2676"/>
      <c r="CH17" s="2676"/>
      <c r="CI17" s="2676"/>
      <c r="CJ17" s="2676"/>
      <c r="CK17" s="2676"/>
      <c r="CL17" s="2676"/>
      <c r="CM17" s="2676"/>
      <c r="CN17" s="2676"/>
    </row>
    <row r="18" spans="1:93" ht="13.5" customHeight="1">
      <c r="A18" s="364"/>
      <c r="B18" s="2621"/>
      <c r="C18" s="2622"/>
      <c r="D18" s="2622"/>
      <c r="E18" s="2623"/>
      <c r="F18" s="2639" t="s">
        <v>921</v>
      </c>
      <c r="G18" s="2640"/>
      <c r="H18" s="2640"/>
      <c r="I18" s="2640"/>
      <c r="J18" s="2640"/>
      <c r="K18" s="2640"/>
      <c r="L18" s="2640"/>
      <c r="M18" s="2640"/>
      <c r="N18" s="2640"/>
      <c r="O18" s="2640"/>
      <c r="P18" s="2640"/>
      <c r="Q18" s="2641"/>
      <c r="R18" s="729" t="s">
        <v>922</v>
      </c>
      <c r="S18" s="730"/>
      <c r="T18" s="730"/>
      <c r="U18" s="730"/>
      <c r="V18" s="730"/>
      <c r="W18" s="730"/>
      <c r="X18" s="730"/>
      <c r="Y18" s="730"/>
      <c r="Z18" s="730"/>
      <c r="AA18" s="730"/>
      <c r="AB18" s="730"/>
      <c r="AC18" s="730"/>
      <c r="AD18" s="730"/>
      <c r="AE18" s="730"/>
      <c r="AF18" s="730"/>
      <c r="AG18" s="730"/>
      <c r="AH18" s="730"/>
      <c r="AI18" s="730"/>
      <c r="AJ18" s="730"/>
      <c r="AK18" s="730"/>
      <c r="AL18" s="731"/>
      <c r="AM18" s="732"/>
      <c r="AN18" s="733"/>
      <c r="AO18" s="393"/>
      <c r="AP18" s="733"/>
      <c r="AQ18" s="733"/>
      <c r="AR18" s="393"/>
      <c r="AS18" s="393"/>
      <c r="AT18" s="393"/>
      <c r="AU18" s="734"/>
      <c r="AV18" s="729" t="s">
        <v>882</v>
      </c>
      <c r="AW18" s="730"/>
      <c r="AX18" s="730"/>
      <c r="AY18" s="730"/>
      <c r="AZ18" s="730"/>
      <c r="BA18" s="730"/>
      <c r="BB18" s="730"/>
      <c r="BC18" s="730"/>
      <c r="BD18" s="730"/>
      <c r="BE18" s="730"/>
      <c r="BF18" s="730"/>
      <c r="BG18" s="730"/>
      <c r="BH18" s="730"/>
      <c r="BI18" s="730"/>
      <c r="BJ18" s="730"/>
      <c r="BK18" s="730"/>
      <c r="BL18" s="730"/>
      <c r="BM18" s="730"/>
      <c r="BN18" s="730"/>
      <c r="BO18" s="730"/>
      <c r="BP18" s="731"/>
      <c r="BS18" s="2676"/>
      <c r="BT18" s="2676"/>
      <c r="BU18" s="2676"/>
      <c r="BV18" s="2676"/>
      <c r="BW18" s="2676"/>
      <c r="BX18" s="2676"/>
      <c r="BY18" s="2676"/>
      <c r="BZ18" s="2676"/>
      <c r="CA18" s="2676"/>
      <c r="CB18" s="2676"/>
      <c r="CC18" s="2676"/>
      <c r="CD18" s="2676"/>
      <c r="CE18" s="2676"/>
      <c r="CF18" s="2676"/>
      <c r="CG18" s="2676"/>
      <c r="CH18" s="2676"/>
      <c r="CI18" s="2676"/>
      <c r="CJ18" s="2676"/>
      <c r="CK18" s="2676"/>
      <c r="CL18" s="2676"/>
      <c r="CM18" s="2676"/>
      <c r="CN18" s="2676"/>
    </row>
    <row r="19" spans="1:93" ht="13.5">
      <c r="A19" s="364"/>
      <c r="B19" s="2621"/>
      <c r="C19" s="2622"/>
      <c r="D19" s="2622"/>
      <c r="E19" s="2623"/>
      <c r="F19" s="2642"/>
      <c r="G19" s="2331"/>
      <c r="H19" s="2331"/>
      <c r="I19" s="2331"/>
      <c r="J19" s="2331"/>
      <c r="K19" s="2331"/>
      <c r="L19" s="2331"/>
      <c r="M19" s="2331"/>
      <c r="N19" s="2331"/>
      <c r="O19" s="2331"/>
      <c r="P19" s="2331"/>
      <c r="Q19" s="2643"/>
      <c r="R19" s="451"/>
      <c r="S19" s="2647" t="str">
        <f>申告書記入イメージ!P181</f>
        <v/>
      </c>
      <c r="T19" s="2647"/>
      <c r="U19" s="2647"/>
      <c r="V19" s="2647"/>
      <c r="W19" s="2647"/>
      <c r="X19" s="2647"/>
      <c r="Y19" s="2647"/>
      <c r="Z19" s="2647"/>
      <c r="AA19" s="2647"/>
      <c r="AB19" s="2647"/>
      <c r="AC19" s="2647"/>
      <c r="AD19" s="2647"/>
      <c r="AE19" s="2647"/>
      <c r="AF19" s="2647"/>
      <c r="AG19" s="2647"/>
      <c r="AH19" s="2647"/>
      <c r="AI19" s="387" t="s">
        <v>919</v>
      </c>
      <c r="AL19" s="735"/>
      <c r="AM19" s="714"/>
      <c r="AO19" s="387"/>
      <c r="AP19" s="712"/>
      <c r="AQ19" s="712"/>
      <c r="AR19" s="387"/>
      <c r="AS19" s="387"/>
      <c r="AT19" s="387"/>
      <c r="AU19" s="715"/>
      <c r="AV19" s="736" t="s">
        <v>923</v>
      </c>
      <c r="BP19" s="735"/>
    </row>
    <row r="20" spans="1:93" ht="13.5" customHeight="1">
      <c r="A20" s="364"/>
      <c r="B20" s="2624"/>
      <c r="C20" s="2625"/>
      <c r="D20" s="2625"/>
      <c r="E20" s="2626"/>
      <c r="F20" s="2644"/>
      <c r="G20" s="2645"/>
      <c r="H20" s="2645"/>
      <c r="I20" s="2645"/>
      <c r="J20" s="2645"/>
      <c r="K20" s="2645"/>
      <c r="L20" s="2645"/>
      <c r="M20" s="2645"/>
      <c r="N20" s="2645"/>
      <c r="O20" s="2645"/>
      <c r="P20" s="2645"/>
      <c r="Q20" s="2646"/>
      <c r="R20" s="737"/>
      <c r="S20" s="718"/>
      <c r="T20" s="738" t="s">
        <v>924</v>
      </c>
      <c r="U20" s="718"/>
      <c r="V20" s="718"/>
      <c r="W20" s="718"/>
      <c r="X20" s="718"/>
      <c r="Y20" s="718"/>
      <c r="Z20" s="718"/>
      <c r="AA20" s="718"/>
      <c r="AB20" s="718"/>
      <c r="AC20" s="718"/>
      <c r="AD20" s="718"/>
      <c r="AE20" s="718"/>
      <c r="AF20" s="718"/>
      <c r="AG20" s="718"/>
      <c r="AH20" s="718"/>
      <c r="AI20" s="718"/>
      <c r="AJ20" s="718"/>
      <c r="AK20" s="718"/>
      <c r="AL20" s="719"/>
      <c r="AM20" s="739"/>
      <c r="AN20" s="740"/>
      <c r="AO20" s="740"/>
      <c r="AP20" s="740"/>
      <c r="AQ20" s="740"/>
      <c r="AR20" s="389"/>
      <c r="AS20" s="389"/>
      <c r="AT20" s="389"/>
      <c r="AU20" s="728"/>
      <c r="AV20" s="2648" t="s">
        <v>925</v>
      </c>
      <c r="AW20" s="2649"/>
      <c r="AX20" s="2649"/>
      <c r="AY20" s="2650" t="str">
        <f>申告書記入イメージ!AS181</f>
        <v/>
      </c>
      <c r="AZ20" s="2650"/>
      <c r="BA20" s="2650"/>
      <c r="BB20" s="2650"/>
      <c r="BC20" s="2650"/>
      <c r="BD20" s="2650"/>
      <c r="BE20" s="2650"/>
      <c r="BF20" s="2650"/>
      <c r="BG20" s="2650"/>
      <c r="BH20" s="2650"/>
      <c r="BI20" s="2650"/>
      <c r="BJ20" s="2650"/>
      <c r="BK20" s="2650"/>
      <c r="BL20" s="2650"/>
      <c r="BM20" s="2650"/>
      <c r="BN20" s="407" t="s">
        <v>920</v>
      </c>
      <c r="BO20" s="718"/>
      <c r="BP20" s="719"/>
      <c r="CM20" s="704"/>
      <c r="CN20" s="704"/>
      <c r="CO20" s="704"/>
    </row>
    <row r="21" spans="1:93" ht="13.5" customHeight="1">
      <c r="A21" s="364"/>
      <c r="B21" s="2618" t="s">
        <v>926</v>
      </c>
      <c r="C21" s="2619"/>
      <c r="D21" s="2619"/>
      <c r="E21" s="2620"/>
      <c r="F21" s="2627" t="s">
        <v>915</v>
      </c>
      <c r="G21" s="2628"/>
      <c r="H21" s="2628"/>
      <c r="I21" s="2628"/>
      <c r="J21" s="2628"/>
      <c r="K21" s="2628"/>
      <c r="L21" s="2628"/>
      <c r="M21" s="2628"/>
      <c r="N21" s="2628"/>
      <c r="O21" s="2628"/>
      <c r="P21" s="2628"/>
      <c r="Q21" s="2629"/>
      <c r="R21" s="705" t="s">
        <v>927</v>
      </c>
      <c r="S21" s="706"/>
      <c r="T21" s="706"/>
      <c r="U21" s="706"/>
      <c r="V21" s="706"/>
      <c r="W21" s="706"/>
      <c r="X21" s="706"/>
      <c r="Y21" s="706"/>
      <c r="Z21" s="706"/>
      <c r="AA21" s="706"/>
      <c r="AB21" s="706"/>
      <c r="AC21" s="706"/>
      <c r="AD21" s="706"/>
      <c r="AE21" s="706"/>
      <c r="AF21" s="706"/>
      <c r="AG21" s="706"/>
      <c r="AH21" s="706"/>
      <c r="AI21" s="706"/>
      <c r="AJ21" s="706"/>
      <c r="AK21" s="706"/>
      <c r="AL21" s="707"/>
      <c r="AM21" s="708" t="s">
        <v>883</v>
      </c>
      <c r="AN21" s="706"/>
      <c r="AO21" s="709"/>
      <c r="AP21" s="706"/>
      <c r="AQ21" s="706"/>
      <c r="AR21" s="709"/>
      <c r="AS21" s="709"/>
      <c r="AT21" s="709"/>
      <c r="AU21" s="710"/>
      <c r="AV21" s="705" t="s">
        <v>884</v>
      </c>
      <c r="AW21" s="706"/>
      <c r="AX21" s="706"/>
      <c r="AY21" s="706"/>
      <c r="AZ21" s="706"/>
      <c r="BA21" s="706"/>
      <c r="BB21" s="706"/>
      <c r="BC21" s="706"/>
      <c r="BD21" s="706"/>
      <c r="BE21" s="706"/>
      <c r="BF21" s="706"/>
      <c r="BG21" s="706"/>
      <c r="BH21" s="706"/>
      <c r="BI21" s="706"/>
      <c r="BJ21" s="706"/>
      <c r="BK21" s="706"/>
      <c r="BL21" s="706"/>
      <c r="BM21" s="706"/>
      <c r="BN21" s="706"/>
      <c r="BO21" s="706"/>
      <c r="BP21" s="707"/>
      <c r="CM21" s="704"/>
      <c r="CN21" s="704"/>
      <c r="CO21" s="704"/>
    </row>
    <row r="22" spans="1:93" ht="13.5" customHeight="1">
      <c r="A22" s="364"/>
      <c r="B22" s="2621"/>
      <c r="C22" s="2622"/>
      <c r="D22" s="2622"/>
      <c r="E22" s="2623"/>
      <c r="F22" s="2630"/>
      <c r="G22" s="2631"/>
      <c r="H22" s="2631"/>
      <c r="I22" s="2631"/>
      <c r="J22" s="2631"/>
      <c r="K22" s="2631"/>
      <c r="L22" s="2631"/>
      <c r="M22" s="2631"/>
      <c r="N22" s="2631"/>
      <c r="O22" s="2631"/>
      <c r="P22" s="2631"/>
      <c r="Q22" s="2632"/>
      <c r="R22" s="711"/>
      <c r="S22" s="712"/>
      <c r="T22" s="712"/>
      <c r="U22" s="712"/>
      <c r="V22" s="712"/>
      <c r="W22" s="712"/>
      <c r="X22" s="712"/>
      <c r="Y22" s="712"/>
      <c r="Z22" s="712"/>
      <c r="AA22" s="712"/>
      <c r="AB22" s="712"/>
      <c r="AC22" s="712"/>
      <c r="AD22" s="712"/>
      <c r="AE22" s="712"/>
      <c r="AF22" s="712"/>
      <c r="AG22" s="712"/>
      <c r="AH22" s="712"/>
      <c r="AI22" s="712"/>
      <c r="AJ22" s="712"/>
      <c r="AK22" s="712"/>
      <c r="AL22" s="713"/>
      <c r="AM22" s="714"/>
      <c r="AO22" s="387" t="s">
        <v>917</v>
      </c>
      <c r="AP22" s="712"/>
      <c r="AQ22" s="712"/>
      <c r="AR22" s="387"/>
      <c r="AS22" s="387"/>
      <c r="AT22" s="387"/>
      <c r="AU22" s="715"/>
      <c r="AV22" s="716" t="s">
        <v>918</v>
      </c>
      <c r="AW22" s="712"/>
      <c r="AX22" s="712"/>
      <c r="AY22" s="712"/>
      <c r="AZ22" s="712"/>
      <c r="BA22" s="712"/>
      <c r="BB22" s="712"/>
      <c r="BC22" s="712"/>
      <c r="BD22" s="712"/>
      <c r="BE22" s="712"/>
      <c r="BF22" s="712"/>
      <c r="BG22" s="712"/>
      <c r="BH22" s="712"/>
      <c r="BI22" s="712"/>
      <c r="BJ22" s="712"/>
      <c r="BK22" s="712"/>
      <c r="BL22" s="712"/>
      <c r="BM22" s="712"/>
      <c r="BN22" s="712"/>
      <c r="BO22" s="712"/>
      <c r="BP22" s="713"/>
      <c r="CM22" s="704"/>
      <c r="CN22" s="704"/>
      <c r="CO22" s="704"/>
    </row>
    <row r="23" spans="1:93" ht="13.5" customHeight="1">
      <c r="A23" s="364"/>
      <c r="B23" s="2621"/>
      <c r="C23" s="2622"/>
      <c r="D23" s="2622"/>
      <c r="E23" s="2623"/>
      <c r="F23" s="2633"/>
      <c r="G23" s="2634"/>
      <c r="H23" s="2634"/>
      <c r="I23" s="2634"/>
      <c r="J23" s="2634"/>
      <c r="K23" s="2634"/>
      <c r="L23" s="2634"/>
      <c r="M23" s="2634"/>
      <c r="N23" s="2634"/>
      <c r="O23" s="2634"/>
      <c r="P23" s="2634"/>
      <c r="Q23" s="2635"/>
      <c r="R23" s="717"/>
      <c r="S23" s="2636" t="str">
        <f>申告書記入イメージ!BT171</f>
        <v/>
      </c>
      <c r="T23" s="2636"/>
      <c r="U23" s="2636"/>
      <c r="V23" s="2636"/>
      <c r="W23" s="2636"/>
      <c r="X23" s="2636"/>
      <c r="Y23" s="2636"/>
      <c r="Z23" s="2636"/>
      <c r="AA23" s="2636"/>
      <c r="AB23" s="2636"/>
      <c r="AC23" s="2636"/>
      <c r="AD23" s="2636"/>
      <c r="AE23" s="2636"/>
      <c r="AF23" s="2636"/>
      <c r="AG23" s="2636"/>
      <c r="AH23" s="2636"/>
      <c r="AI23" s="407" t="s">
        <v>919</v>
      </c>
      <c r="AJ23" s="718"/>
      <c r="AK23" s="718"/>
      <c r="AL23" s="719"/>
      <c r="AM23" s="714"/>
      <c r="AN23" s="712"/>
      <c r="AO23" s="2651">
        <f>申告書記入イメージ!CJ171</f>
        <v>0</v>
      </c>
      <c r="AP23" s="2651"/>
      <c r="AQ23" s="2651"/>
      <c r="AR23" s="2651"/>
      <c r="AS23" s="2651"/>
      <c r="AT23" s="387"/>
      <c r="AU23" s="715"/>
      <c r="AV23" s="717"/>
      <c r="AW23" s="2637" t="str">
        <f>申告書記入イメージ!CW171</f>
        <v/>
      </c>
      <c r="AX23" s="2637"/>
      <c r="AY23" s="2637"/>
      <c r="AZ23" s="2637"/>
      <c r="BA23" s="2637"/>
      <c r="BB23" s="2637"/>
      <c r="BC23" s="2637"/>
      <c r="BD23" s="2637"/>
      <c r="BE23" s="2637"/>
      <c r="BF23" s="2637"/>
      <c r="BG23" s="2637"/>
      <c r="BH23" s="2637"/>
      <c r="BI23" s="2637"/>
      <c r="BJ23" s="2637"/>
      <c r="BK23" s="2637"/>
      <c r="BL23" s="2637"/>
      <c r="BM23" s="2637"/>
      <c r="BN23" s="407" t="s">
        <v>920</v>
      </c>
      <c r="BO23" s="718"/>
      <c r="BP23" s="719"/>
      <c r="CM23" s="704"/>
      <c r="CN23" s="704"/>
      <c r="CO23" s="704"/>
    </row>
    <row r="24" spans="1:93" ht="13.5" customHeight="1">
      <c r="A24" s="364"/>
      <c r="B24" s="2621"/>
      <c r="C24" s="2622"/>
      <c r="D24" s="2622"/>
      <c r="E24" s="2623"/>
      <c r="F24" s="2627" t="s">
        <v>972</v>
      </c>
      <c r="G24" s="2628"/>
      <c r="H24" s="2628"/>
      <c r="I24" s="2628"/>
      <c r="J24" s="2628"/>
      <c r="K24" s="2628"/>
      <c r="L24" s="2628"/>
      <c r="M24" s="2628"/>
      <c r="N24" s="2628"/>
      <c r="O24" s="2628"/>
      <c r="P24" s="2628"/>
      <c r="Q24" s="2629"/>
      <c r="R24" s="720" t="s">
        <v>928</v>
      </c>
      <c r="S24" s="701"/>
      <c r="T24" s="701"/>
      <c r="U24" s="701"/>
      <c r="V24" s="701"/>
      <c r="W24" s="701"/>
      <c r="X24" s="701"/>
      <c r="Y24" s="701"/>
      <c r="Z24" s="701"/>
      <c r="AA24" s="701"/>
      <c r="AB24" s="701"/>
      <c r="AC24" s="701"/>
      <c r="AD24" s="701"/>
      <c r="AE24" s="701"/>
      <c r="AF24" s="701"/>
      <c r="AG24" s="701"/>
      <c r="AH24" s="701"/>
      <c r="AI24" s="701"/>
      <c r="AJ24" s="701"/>
      <c r="AK24" s="701"/>
      <c r="AL24" s="721"/>
      <c r="AM24" s="708" t="s">
        <v>885</v>
      </c>
      <c r="AN24" s="706"/>
      <c r="AO24" s="709"/>
      <c r="AP24" s="706"/>
      <c r="AQ24" s="706"/>
      <c r="AR24" s="709"/>
      <c r="AS24" s="709"/>
      <c r="AT24" s="709"/>
      <c r="AU24" s="710"/>
      <c r="AV24" s="705" t="s">
        <v>886</v>
      </c>
      <c r="AW24" s="706"/>
      <c r="AX24" s="706"/>
      <c r="AY24" s="706"/>
      <c r="AZ24" s="706"/>
      <c r="BA24" s="706"/>
      <c r="BB24" s="706"/>
      <c r="BC24" s="706"/>
      <c r="BD24" s="706"/>
      <c r="BE24" s="706"/>
      <c r="BF24" s="706"/>
      <c r="BG24" s="706"/>
      <c r="BH24" s="706"/>
      <c r="BI24" s="706"/>
      <c r="BJ24" s="706"/>
      <c r="BK24" s="706"/>
      <c r="BL24" s="706"/>
      <c r="BM24" s="706"/>
      <c r="BN24" s="706"/>
      <c r="BO24" s="706"/>
      <c r="BP24" s="707"/>
      <c r="CM24" s="704"/>
      <c r="CN24" s="704"/>
      <c r="CO24" s="704"/>
    </row>
    <row r="25" spans="1:93" ht="13.5" customHeight="1">
      <c r="A25" s="364"/>
      <c r="B25" s="2621"/>
      <c r="C25" s="2622"/>
      <c r="D25" s="2622"/>
      <c r="E25" s="2623"/>
      <c r="F25" s="2630"/>
      <c r="G25" s="2631"/>
      <c r="H25" s="2631"/>
      <c r="I25" s="2631"/>
      <c r="J25" s="2631"/>
      <c r="K25" s="2631"/>
      <c r="L25" s="2631"/>
      <c r="M25" s="2631"/>
      <c r="N25" s="2631"/>
      <c r="O25" s="2631"/>
      <c r="P25" s="2631"/>
      <c r="Q25" s="2632"/>
      <c r="R25" s="722"/>
      <c r="S25" s="387"/>
      <c r="T25" s="387"/>
      <c r="U25" s="387"/>
      <c r="V25" s="387"/>
      <c r="W25" s="387"/>
      <c r="X25" s="387"/>
      <c r="Y25" s="387"/>
      <c r="Z25" s="387"/>
      <c r="AA25" s="387"/>
      <c r="AB25" s="387"/>
      <c r="AC25" s="387"/>
      <c r="AD25" s="387"/>
      <c r="AE25" s="387"/>
      <c r="AF25" s="387"/>
      <c r="AG25" s="387"/>
      <c r="AH25" s="387"/>
      <c r="AI25" s="387"/>
      <c r="AJ25" s="387"/>
      <c r="AK25" s="387"/>
      <c r="AL25" s="723"/>
      <c r="AM25" s="714"/>
      <c r="AO25" s="387" t="s">
        <v>917</v>
      </c>
      <c r="AP25" s="712"/>
      <c r="AQ25" s="712"/>
      <c r="AR25" s="387"/>
      <c r="AS25" s="387"/>
      <c r="AT25" s="387"/>
      <c r="AU25" s="715"/>
      <c r="AV25" s="716" t="s">
        <v>918</v>
      </c>
      <c r="AW25" s="712"/>
      <c r="AX25" s="712"/>
      <c r="AY25" s="712"/>
      <c r="AZ25" s="712"/>
      <c r="BA25" s="712"/>
      <c r="BB25" s="712"/>
      <c r="BC25" s="712"/>
      <c r="BD25" s="712"/>
      <c r="BE25" s="712"/>
      <c r="BF25" s="712"/>
      <c r="BG25" s="712"/>
      <c r="BH25" s="712"/>
      <c r="BI25" s="712"/>
      <c r="BJ25" s="712"/>
      <c r="BK25" s="712"/>
      <c r="BL25" s="712"/>
      <c r="BM25" s="712"/>
      <c r="BN25" s="712"/>
      <c r="BO25" s="712"/>
      <c r="BP25" s="713"/>
      <c r="CM25" s="704"/>
      <c r="CN25" s="704"/>
      <c r="CO25" s="704"/>
    </row>
    <row r="26" spans="1:93" ht="13.5" customHeight="1">
      <c r="A26" s="364"/>
      <c r="B26" s="2621"/>
      <c r="C26" s="2622"/>
      <c r="D26" s="2622"/>
      <c r="E26" s="2623"/>
      <c r="F26" s="2633"/>
      <c r="G26" s="2634"/>
      <c r="H26" s="2634"/>
      <c r="I26" s="2634"/>
      <c r="J26" s="2634"/>
      <c r="K26" s="2634"/>
      <c r="L26" s="2634"/>
      <c r="M26" s="2634"/>
      <c r="N26" s="2634"/>
      <c r="O26" s="2634"/>
      <c r="P26" s="2634"/>
      <c r="Q26" s="2635"/>
      <c r="R26" s="724"/>
      <c r="S26" s="2636" t="str">
        <f>申告書記入イメージ!BT176</f>
        <v/>
      </c>
      <c r="T26" s="2636"/>
      <c r="U26" s="2636"/>
      <c r="V26" s="2636"/>
      <c r="W26" s="2636"/>
      <c r="X26" s="2636"/>
      <c r="Y26" s="2636"/>
      <c r="Z26" s="2636"/>
      <c r="AA26" s="2636"/>
      <c r="AB26" s="2636"/>
      <c r="AC26" s="2636"/>
      <c r="AD26" s="2636"/>
      <c r="AE26" s="2636"/>
      <c r="AF26" s="2636"/>
      <c r="AG26" s="2636"/>
      <c r="AH26" s="2636"/>
      <c r="AI26" s="407" t="s">
        <v>919</v>
      </c>
      <c r="AJ26" s="718"/>
      <c r="AK26" s="718"/>
      <c r="AL26" s="725"/>
      <c r="AM26" s="726"/>
      <c r="AN26" s="727"/>
      <c r="AO26" s="2651">
        <f>申告書記入イメージ!CJ176</f>
        <v>0</v>
      </c>
      <c r="AP26" s="2651"/>
      <c r="AQ26" s="2651"/>
      <c r="AR26" s="2651"/>
      <c r="AS26" s="2651"/>
      <c r="AT26" s="389"/>
      <c r="AU26" s="728"/>
      <c r="AV26" s="717"/>
      <c r="AW26" s="2636" t="str">
        <f>申告書記入イメージ!CW176</f>
        <v/>
      </c>
      <c r="AX26" s="2636"/>
      <c r="AY26" s="2636"/>
      <c r="AZ26" s="2636"/>
      <c r="BA26" s="2636"/>
      <c r="BB26" s="2636"/>
      <c r="BC26" s="2636"/>
      <c r="BD26" s="2636"/>
      <c r="BE26" s="2636"/>
      <c r="BF26" s="2636"/>
      <c r="BG26" s="2636"/>
      <c r="BH26" s="2636"/>
      <c r="BI26" s="2636"/>
      <c r="BJ26" s="2636"/>
      <c r="BK26" s="2636"/>
      <c r="BL26" s="2636"/>
      <c r="BM26" s="2636"/>
      <c r="BN26" s="407" t="s">
        <v>920</v>
      </c>
      <c r="BO26" s="718"/>
      <c r="BP26" s="719"/>
      <c r="CM26" s="704"/>
      <c r="CN26" s="704"/>
      <c r="CO26" s="704"/>
    </row>
    <row r="27" spans="1:93" ht="13.5" customHeight="1">
      <c r="A27" s="364"/>
      <c r="B27" s="2621"/>
      <c r="C27" s="2622"/>
      <c r="D27" s="2622"/>
      <c r="E27" s="2623"/>
      <c r="F27" s="2639" t="s">
        <v>929</v>
      </c>
      <c r="G27" s="2640"/>
      <c r="H27" s="2640"/>
      <c r="I27" s="2640"/>
      <c r="J27" s="2640"/>
      <c r="K27" s="2640"/>
      <c r="L27" s="2640"/>
      <c r="M27" s="2640"/>
      <c r="N27" s="2640"/>
      <c r="O27" s="2640"/>
      <c r="P27" s="2640"/>
      <c r="Q27" s="2641"/>
      <c r="R27" s="741" t="s">
        <v>887</v>
      </c>
      <c r="S27" s="742"/>
      <c r="T27" s="742"/>
      <c r="U27" s="742"/>
      <c r="V27" s="742"/>
      <c r="W27" s="742"/>
      <c r="X27" s="742"/>
      <c r="Y27" s="742"/>
      <c r="Z27" s="742"/>
      <c r="AA27" s="742"/>
      <c r="AB27" s="742"/>
      <c r="AC27" s="742"/>
      <c r="AD27" s="742"/>
      <c r="AE27" s="742"/>
      <c r="AF27" s="742"/>
      <c r="AG27" s="742"/>
      <c r="AH27" s="742"/>
      <c r="AI27" s="742"/>
      <c r="AJ27" s="742"/>
      <c r="AK27" s="742"/>
      <c r="AL27" s="743"/>
      <c r="AM27" s="732"/>
      <c r="AN27" s="733"/>
      <c r="AO27" s="393"/>
      <c r="AP27" s="733"/>
      <c r="AQ27" s="733"/>
      <c r="AR27" s="393"/>
      <c r="AS27" s="393"/>
      <c r="AT27" s="393"/>
      <c r="AU27" s="734"/>
      <c r="AV27" s="741" t="s">
        <v>888</v>
      </c>
      <c r="AW27" s="742"/>
      <c r="AX27" s="742"/>
      <c r="AY27" s="742"/>
      <c r="AZ27" s="742"/>
      <c r="BA27" s="742"/>
      <c r="BB27" s="742"/>
      <c r="BC27" s="742"/>
      <c r="BD27" s="742"/>
      <c r="BE27" s="742"/>
      <c r="BF27" s="742"/>
      <c r="BG27" s="742"/>
      <c r="BH27" s="742"/>
      <c r="BI27" s="742"/>
      <c r="BJ27" s="742"/>
      <c r="BK27" s="730"/>
      <c r="BL27" s="730"/>
      <c r="BM27" s="730"/>
      <c r="BN27" s="730"/>
      <c r="BO27" s="730"/>
      <c r="BP27" s="731"/>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704"/>
      <c r="CN27" s="704"/>
      <c r="CO27" s="704"/>
    </row>
    <row r="28" spans="1:93" ht="13.5" customHeight="1">
      <c r="A28" s="364"/>
      <c r="B28" s="2621"/>
      <c r="C28" s="2622"/>
      <c r="D28" s="2622"/>
      <c r="E28" s="2623"/>
      <c r="F28" s="2642"/>
      <c r="G28" s="2331"/>
      <c r="H28" s="2331"/>
      <c r="I28" s="2331"/>
      <c r="J28" s="2331"/>
      <c r="K28" s="2331"/>
      <c r="L28" s="2331"/>
      <c r="M28" s="2331"/>
      <c r="N28" s="2331"/>
      <c r="O28" s="2331"/>
      <c r="P28" s="2331"/>
      <c r="Q28" s="2643"/>
      <c r="R28" s="451"/>
      <c r="S28" s="2652" t="str">
        <f>申告書記入イメージ!BT181</f>
        <v/>
      </c>
      <c r="T28" s="2652"/>
      <c r="U28" s="2652"/>
      <c r="V28" s="2652"/>
      <c r="W28" s="2652"/>
      <c r="X28" s="2652"/>
      <c r="Y28" s="2652"/>
      <c r="Z28" s="2652"/>
      <c r="AA28" s="2652"/>
      <c r="AB28" s="2652"/>
      <c r="AC28" s="2652"/>
      <c r="AD28" s="2652"/>
      <c r="AE28" s="2652"/>
      <c r="AF28" s="2652"/>
      <c r="AG28" s="2652"/>
      <c r="AH28" s="2652"/>
      <c r="AI28" s="387" t="s">
        <v>919</v>
      </c>
      <c r="AL28" s="735"/>
      <c r="AM28" s="714"/>
      <c r="AO28" s="387"/>
      <c r="AP28" s="712"/>
      <c r="AQ28" s="712"/>
      <c r="AR28" s="387"/>
      <c r="AS28" s="387"/>
      <c r="AT28" s="387"/>
      <c r="AU28" s="715"/>
      <c r="AV28" s="736" t="s">
        <v>923</v>
      </c>
      <c r="BP28" s="735"/>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704"/>
      <c r="CN28" s="704"/>
      <c r="CO28" s="704"/>
    </row>
    <row r="29" spans="1:93" ht="13.5" customHeight="1">
      <c r="A29" s="364"/>
      <c r="B29" s="2624"/>
      <c r="C29" s="2625"/>
      <c r="D29" s="2625"/>
      <c r="E29" s="2626"/>
      <c r="F29" s="2644"/>
      <c r="G29" s="2645"/>
      <c r="H29" s="2645"/>
      <c r="I29" s="2645"/>
      <c r="J29" s="2645"/>
      <c r="K29" s="2645"/>
      <c r="L29" s="2645"/>
      <c r="M29" s="2645"/>
      <c r="N29" s="2645"/>
      <c r="O29" s="2645"/>
      <c r="P29" s="2645"/>
      <c r="Q29" s="2646"/>
      <c r="R29" s="737"/>
      <c r="S29" s="718"/>
      <c r="T29" s="738" t="s">
        <v>930</v>
      </c>
      <c r="U29" s="718"/>
      <c r="V29" s="718"/>
      <c r="W29" s="718"/>
      <c r="X29" s="718"/>
      <c r="Y29" s="718"/>
      <c r="Z29" s="718"/>
      <c r="AA29" s="718"/>
      <c r="AB29" s="718"/>
      <c r="AC29" s="718"/>
      <c r="AD29" s="718"/>
      <c r="AE29" s="718"/>
      <c r="AF29" s="718"/>
      <c r="AG29" s="718"/>
      <c r="AH29" s="718"/>
      <c r="AI29" s="718"/>
      <c r="AJ29" s="718"/>
      <c r="AK29" s="718"/>
      <c r="AL29" s="719"/>
      <c r="AM29" s="739"/>
      <c r="AN29" s="740"/>
      <c r="AO29" s="740"/>
      <c r="AP29" s="740"/>
      <c r="AQ29" s="740"/>
      <c r="AR29" s="389"/>
      <c r="AS29" s="389"/>
      <c r="AT29" s="389"/>
      <c r="AU29" s="728"/>
      <c r="AV29" s="2648" t="s">
        <v>931</v>
      </c>
      <c r="AW29" s="2649"/>
      <c r="AX29" s="2649"/>
      <c r="AY29" s="2653" t="str">
        <f>申告書記入イメージ!CW181</f>
        <v/>
      </c>
      <c r="AZ29" s="2653"/>
      <c r="BA29" s="2653"/>
      <c r="BB29" s="2653"/>
      <c r="BC29" s="2653"/>
      <c r="BD29" s="2653"/>
      <c r="BE29" s="2653"/>
      <c r="BF29" s="2653"/>
      <c r="BG29" s="2653"/>
      <c r="BH29" s="2653"/>
      <c r="BI29" s="2653"/>
      <c r="BJ29" s="2653"/>
      <c r="BK29" s="2653"/>
      <c r="BL29" s="2653"/>
      <c r="BM29" s="2653"/>
      <c r="BN29" s="407" t="s">
        <v>920</v>
      </c>
      <c r="BO29" s="718"/>
      <c r="BP29" s="719"/>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704"/>
      <c r="CN29" s="704"/>
      <c r="CO29" s="704"/>
    </row>
    <row r="30" spans="1:93" ht="13.5" customHeight="1">
      <c r="A30" s="364"/>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704"/>
      <c r="CN30" s="704"/>
      <c r="CO30" s="704"/>
    </row>
    <row r="31" spans="1:93" ht="13.5">
      <c r="A31" s="364"/>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704"/>
      <c r="CN31" s="704"/>
      <c r="CO31" s="704"/>
    </row>
    <row r="32" spans="1:93" ht="13.5">
      <c r="A32" s="364"/>
      <c r="B32" s="364"/>
      <c r="C32" s="364"/>
      <c r="D32" s="364"/>
      <c r="E32" s="364"/>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79"/>
      <c r="CN32" s="704"/>
      <c r="CO32" s="704"/>
    </row>
    <row r="33" spans="1:93" ht="13.5">
      <c r="A33" s="364"/>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79"/>
      <c r="CN33" s="704"/>
      <c r="CO33" s="704"/>
    </row>
    <row r="34" spans="1:93" ht="14.25" thickBot="1">
      <c r="A34" s="364"/>
      <c r="B34" s="364"/>
      <c r="C34" s="364"/>
      <c r="D34" s="364"/>
      <c r="E34" s="364"/>
      <c r="F34" s="364"/>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79"/>
      <c r="CN34" s="704"/>
      <c r="CO34" s="704"/>
    </row>
    <row r="35" spans="1:93" ht="13.5" customHeight="1">
      <c r="A35" s="364"/>
      <c r="B35" s="2618" t="s">
        <v>932</v>
      </c>
      <c r="C35" s="2619"/>
      <c r="D35" s="2619"/>
      <c r="E35" s="2654"/>
      <c r="F35" s="2659" t="s">
        <v>933</v>
      </c>
      <c r="G35" s="2659"/>
      <c r="H35" s="2659"/>
      <c r="I35" s="2659"/>
      <c r="J35" s="2659"/>
      <c r="K35" s="2659"/>
      <c r="L35" s="2659"/>
      <c r="M35" s="2659"/>
      <c r="N35" s="2659"/>
      <c r="O35" s="2659"/>
      <c r="P35" s="2659"/>
      <c r="Q35" s="744" t="s">
        <v>934</v>
      </c>
      <c r="R35" s="745"/>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c r="BH35" s="746"/>
      <c r="BI35" s="364"/>
      <c r="BJ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79"/>
      <c r="CN35" s="704"/>
      <c r="CO35" s="704"/>
    </row>
    <row r="36" spans="1:93" ht="13.5" customHeight="1">
      <c r="A36" s="364"/>
      <c r="B36" s="2621"/>
      <c r="C36" s="2622"/>
      <c r="D36" s="2622"/>
      <c r="E36" s="2655"/>
      <c r="F36" s="2660"/>
      <c r="G36" s="2660"/>
      <c r="H36" s="2660"/>
      <c r="I36" s="2660"/>
      <c r="J36" s="2660"/>
      <c r="K36" s="2660"/>
      <c r="L36" s="2660"/>
      <c r="M36" s="2660"/>
      <c r="N36" s="2660"/>
      <c r="O36" s="2660"/>
      <c r="P36" s="2660"/>
      <c r="Q36" s="747"/>
      <c r="AH36" s="387"/>
      <c r="AM36" s="364"/>
      <c r="AN36" s="364"/>
      <c r="AO36" s="364"/>
      <c r="AP36" s="364"/>
      <c r="AQ36" s="364"/>
      <c r="AR36" s="364"/>
      <c r="AS36" s="364"/>
      <c r="AT36" s="364"/>
      <c r="AU36" s="364"/>
      <c r="AV36" s="364"/>
      <c r="AW36" s="364"/>
      <c r="AX36" s="364"/>
      <c r="AY36" s="364"/>
      <c r="AZ36" s="364"/>
      <c r="BA36" s="364"/>
      <c r="BB36" s="364"/>
      <c r="BC36" s="364"/>
      <c r="BD36" s="364"/>
      <c r="BE36" s="364"/>
      <c r="BF36" s="364"/>
      <c r="BH36" s="748"/>
      <c r="BI36" s="364"/>
      <c r="BJ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79"/>
      <c r="CN36" s="704"/>
      <c r="CO36" s="704"/>
    </row>
    <row r="37" spans="1:93" ht="13.5" customHeight="1">
      <c r="A37" s="364"/>
      <c r="B37" s="2621"/>
      <c r="C37" s="2622"/>
      <c r="D37" s="2622"/>
      <c r="E37" s="2655"/>
      <c r="F37" s="2660"/>
      <c r="G37" s="2660"/>
      <c r="H37" s="2660"/>
      <c r="I37" s="2660"/>
      <c r="J37" s="2660"/>
      <c r="K37" s="2660"/>
      <c r="L37" s="2660"/>
      <c r="M37" s="2660"/>
      <c r="N37" s="2660"/>
      <c r="O37" s="2660"/>
      <c r="P37" s="2660"/>
      <c r="Q37" s="749"/>
      <c r="R37" s="718"/>
      <c r="S37" s="2653" t="str">
        <f>IF(S14=S23,IF(S17=S26,"",ROUNDDOWN(AY20,0)),IF(AY20="","",ROUNDDOWN(AY20,0)))</f>
        <v/>
      </c>
      <c r="T37" s="2653"/>
      <c r="U37" s="2653"/>
      <c r="V37" s="2653"/>
      <c r="W37" s="2653"/>
      <c r="X37" s="2653"/>
      <c r="Y37" s="2653"/>
      <c r="Z37" s="2653"/>
      <c r="AA37" s="2653"/>
      <c r="AB37" s="2653"/>
      <c r="AC37" s="2653"/>
      <c r="AD37" s="2653"/>
      <c r="AE37" s="2653"/>
      <c r="AF37" s="2653"/>
      <c r="AG37" s="2653"/>
      <c r="AH37" s="2653"/>
      <c r="AI37" s="2653"/>
      <c r="AJ37" s="2653"/>
      <c r="AK37" s="2653"/>
      <c r="AL37" s="2653"/>
      <c r="AM37" s="2653"/>
      <c r="AN37" s="718" t="s">
        <v>920</v>
      </c>
      <c r="AO37" s="718"/>
      <c r="AP37" s="718"/>
      <c r="AQ37" s="718" t="s">
        <v>889</v>
      </c>
      <c r="AR37" s="718"/>
      <c r="AS37" s="718"/>
      <c r="AT37" s="718"/>
      <c r="AU37" s="718"/>
      <c r="AV37" s="718"/>
      <c r="AW37" s="718"/>
      <c r="AX37" s="718"/>
      <c r="AY37" s="718"/>
      <c r="AZ37" s="718"/>
      <c r="BA37" s="718"/>
      <c r="BB37" s="718"/>
      <c r="BC37" s="718"/>
      <c r="BD37" s="718"/>
      <c r="BE37" s="718"/>
      <c r="BF37" s="718"/>
      <c r="BG37" s="718"/>
      <c r="BH37" s="750"/>
      <c r="BI37" s="364"/>
      <c r="BJ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79"/>
      <c r="CN37" s="704"/>
      <c r="CO37" s="704"/>
    </row>
    <row r="38" spans="1:93" ht="13.5" customHeight="1">
      <c r="A38" s="364"/>
      <c r="B38" s="2621"/>
      <c r="C38" s="2622"/>
      <c r="D38" s="2622"/>
      <c r="E38" s="2655"/>
      <c r="F38" s="2660"/>
      <c r="G38" s="2660"/>
      <c r="H38" s="2660"/>
      <c r="I38" s="2660"/>
      <c r="J38" s="2660"/>
      <c r="K38" s="2660"/>
      <c r="L38" s="2660"/>
      <c r="M38" s="2660"/>
      <c r="N38" s="2660"/>
      <c r="O38" s="2660"/>
      <c r="P38" s="2660"/>
      <c r="Q38" s="751" t="s">
        <v>935</v>
      </c>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730"/>
      <c r="BC38" s="730"/>
      <c r="BD38" s="730"/>
      <c r="BE38" s="730"/>
      <c r="BF38" s="730"/>
      <c r="BG38" s="730"/>
      <c r="BH38" s="752"/>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79"/>
      <c r="CN38" s="704"/>
      <c r="CO38" s="704"/>
    </row>
    <row r="39" spans="1:93" ht="13.5" customHeight="1">
      <c r="A39" s="364"/>
      <c r="B39" s="2621"/>
      <c r="C39" s="2622"/>
      <c r="D39" s="2622"/>
      <c r="E39" s="2655"/>
      <c r="F39" s="2660"/>
      <c r="G39" s="2660"/>
      <c r="H39" s="2660"/>
      <c r="I39" s="2660"/>
      <c r="J39" s="2660"/>
      <c r="K39" s="2660"/>
      <c r="L39" s="2660"/>
      <c r="M39" s="2660"/>
      <c r="N39" s="2660"/>
      <c r="O39" s="2660"/>
      <c r="P39" s="2660"/>
      <c r="Q39" s="747"/>
      <c r="AH39" s="387"/>
      <c r="AM39" s="364"/>
      <c r="AN39" s="364"/>
      <c r="AO39" s="364"/>
      <c r="AP39" s="364"/>
      <c r="AQ39" s="364"/>
      <c r="AR39" s="364"/>
      <c r="AS39" s="364"/>
      <c r="AT39" s="364"/>
      <c r="AU39" s="364"/>
      <c r="AV39" s="364"/>
      <c r="AW39" s="364"/>
      <c r="AX39" s="364"/>
      <c r="AY39" s="364"/>
      <c r="AZ39" s="364"/>
      <c r="BA39" s="364"/>
      <c r="BB39" s="364"/>
      <c r="BC39" s="364"/>
      <c r="BD39" s="364"/>
      <c r="BE39" s="364"/>
      <c r="BF39" s="364"/>
      <c r="BH39" s="748"/>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79"/>
      <c r="CN39" s="704"/>
      <c r="CO39" s="704"/>
    </row>
    <row r="40" spans="1:93" ht="13.5" customHeight="1">
      <c r="A40" s="364"/>
      <c r="B40" s="2621"/>
      <c r="C40" s="2622"/>
      <c r="D40" s="2622"/>
      <c r="E40" s="2655"/>
      <c r="F40" s="2660"/>
      <c r="G40" s="2660"/>
      <c r="H40" s="2660"/>
      <c r="I40" s="2660"/>
      <c r="J40" s="2660"/>
      <c r="K40" s="2660"/>
      <c r="L40" s="2660"/>
      <c r="M40" s="2660"/>
      <c r="N40" s="2660"/>
      <c r="O40" s="2660"/>
      <c r="P40" s="2660"/>
      <c r="Q40" s="749"/>
      <c r="R40" s="718"/>
      <c r="S40" s="2653" t="str">
        <f>IF(S14=S23,IF(S17=S26,"",ROUNDDOWN(AY29,0)),IF(AY29="","",ROUNDDOWN(AY29,0)))</f>
        <v/>
      </c>
      <c r="T40" s="2653"/>
      <c r="U40" s="2653"/>
      <c r="V40" s="2653"/>
      <c r="W40" s="2653"/>
      <c r="X40" s="2653"/>
      <c r="Y40" s="2653"/>
      <c r="Z40" s="2653"/>
      <c r="AA40" s="2653"/>
      <c r="AB40" s="2653"/>
      <c r="AC40" s="2653"/>
      <c r="AD40" s="2653"/>
      <c r="AE40" s="2653"/>
      <c r="AF40" s="2653"/>
      <c r="AG40" s="2653"/>
      <c r="AH40" s="2653"/>
      <c r="AI40" s="2653"/>
      <c r="AJ40" s="2653"/>
      <c r="AK40" s="2653"/>
      <c r="AL40" s="2653"/>
      <c r="AM40" s="2653"/>
      <c r="AN40" s="718" t="s">
        <v>920</v>
      </c>
      <c r="AO40" s="718"/>
      <c r="AP40" s="718"/>
      <c r="AQ40" s="718" t="s">
        <v>890</v>
      </c>
      <c r="AR40" s="718"/>
      <c r="AS40" s="718"/>
      <c r="AT40" s="718"/>
      <c r="AU40" s="718"/>
      <c r="AV40" s="718"/>
      <c r="AW40" s="718"/>
      <c r="AX40" s="718"/>
      <c r="AY40" s="718"/>
      <c r="AZ40" s="718"/>
      <c r="BA40" s="718"/>
      <c r="BB40" s="718"/>
      <c r="BC40" s="718"/>
      <c r="BD40" s="718"/>
      <c r="BE40" s="718"/>
      <c r="BF40" s="718"/>
      <c r="BG40" s="718"/>
      <c r="BH40" s="750"/>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79"/>
      <c r="CN40" s="704"/>
      <c r="CO40" s="704"/>
    </row>
    <row r="41" spans="1:93" ht="13.5" customHeight="1">
      <c r="A41" s="364"/>
      <c r="B41" s="2621"/>
      <c r="C41" s="2622"/>
      <c r="D41" s="2622"/>
      <c r="E41" s="2655"/>
      <c r="F41" s="2660"/>
      <c r="G41" s="2660"/>
      <c r="H41" s="2660"/>
      <c r="I41" s="2660"/>
      <c r="J41" s="2660"/>
      <c r="K41" s="2660"/>
      <c r="L41" s="2660"/>
      <c r="M41" s="2660"/>
      <c r="N41" s="2660"/>
      <c r="O41" s="2660"/>
      <c r="P41" s="2660"/>
      <c r="Q41" s="751" t="s">
        <v>891</v>
      </c>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730"/>
      <c r="BC41" s="730"/>
      <c r="BD41" s="730"/>
      <c r="BE41" s="730"/>
      <c r="BF41" s="730"/>
      <c r="BG41" s="730"/>
      <c r="BH41" s="752"/>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79"/>
      <c r="CN41" s="704"/>
      <c r="CO41" s="704"/>
    </row>
    <row r="42" spans="1:93" ht="13.5" customHeight="1">
      <c r="A42" s="364"/>
      <c r="B42" s="2621"/>
      <c r="C42" s="2622"/>
      <c r="D42" s="2622"/>
      <c r="E42" s="2655"/>
      <c r="F42" s="2660"/>
      <c r="G42" s="2660"/>
      <c r="H42" s="2660"/>
      <c r="I42" s="2660"/>
      <c r="J42" s="2660"/>
      <c r="K42" s="2660"/>
      <c r="L42" s="2660"/>
      <c r="M42" s="2660"/>
      <c r="N42" s="2660"/>
      <c r="O42" s="2660"/>
      <c r="P42" s="2660"/>
      <c r="Q42" s="747"/>
      <c r="AH42" s="387"/>
      <c r="AM42" s="364"/>
      <c r="AN42" s="364"/>
      <c r="AO42" s="364"/>
      <c r="AP42" s="364"/>
      <c r="AQ42" s="364"/>
      <c r="AR42" s="364"/>
      <c r="AS42" s="364"/>
      <c r="AT42" s="364"/>
      <c r="AU42" s="364"/>
      <c r="AV42" s="364"/>
      <c r="AW42" s="364"/>
      <c r="AX42" s="364"/>
      <c r="AY42" s="364"/>
      <c r="AZ42" s="364"/>
      <c r="BA42" s="364"/>
      <c r="BB42" s="364"/>
      <c r="BC42" s="364"/>
      <c r="BD42" s="364"/>
      <c r="BE42" s="364"/>
      <c r="BF42" s="364"/>
      <c r="BH42" s="748"/>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79"/>
      <c r="CN42" s="704"/>
      <c r="CO42" s="704"/>
    </row>
    <row r="43" spans="1:93" ht="14.25" customHeight="1" thickBot="1">
      <c r="A43" s="364"/>
      <c r="B43" s="2621"/>
      <c r="C43" s="2622"/>
      <c r="D43" s="2622"/>
      <c r="E43" s="2655"/>
      <c r="F43" s="2661"/>
      <c r="G43" s="2661"/>
      <c r="H43" s="2661"/>
      <c r="I43" s="2661"/>
      <c r="J43" s="2661"/>
      <c r="K43" s="2661"/>
      <c r="L43" s="2661"/>
      <c r="M43" s="2661"/>
      <c r="N43" s="2661"/>
      <c r="O43" s="2661"/>
      <c r="P43" s="2661"/>
      <c r="Q43" s="753"/>
      <c r="R43" s="754"/>
      <c r="S43" s="2662" t="str">
        <f>IF(S37="",IF(S40="","",S40),IF(S40="",S37,S37+S40))</f>
        <v/>
      </c>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754" t="s">
        <v>920</v>
      </c>
      <c r="AO43" s="754"/>
      <c r="AP43" s="754"/>
      <c r="AQ43" s="754" t="s">
        <v>892</v>
      </c>
      <c r="AR43" s="754"/>
      <c r="AS43" s="754"/>
      <c r="AT43" s="754"/>
      <c r="AU43" s="754"/>
      <c r="AV43" s="754"/>
      <c r="AW43" s="754"/>
      <c r="AX43" s="754"/>
      <c r="AY43" s="754"/>
      <c r="AZ43" s="754"/>
      <c r="BA43" s="754"/>
      <c r="BB43" s="754"/>
      <c r="BC43" s="754"/>
      <c r="BD43" s="754"/>
      <c r="BE43" s="754"/>
      <c r="BF43" s="754"/>
      <c r="BG43" s="754"/>
      <c r="BH43" s="755"/>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79"/>
      <c r="CN43" s="704"/>
      <c r="CO43" s="704"/>
    </row>
    <row r="44" spans="1:93" ht="14.25" thickBot="1">
      <c r="A44" s="364"/>
      <c r="B44" s="2621"/>
      <c r="C44" s="2622"/>
      <c r="D44" s="2622"/>
      <c r="E44" s="2655"/>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79"/>
      <c r="CN44" s="704"/>
      <c r="CO44" s="704"/>
    </row>
    <row r="45" spans="1:93" ht="13.5" customHeight="1">
      <c r="A45" s="364"/>
      <c r="B45" s="2621"/>
      <c r="C45" s="2622"/>
      <c r="D45" s="2622"/>
      <c r="E45" s="2655"/>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2618" t="s">
        <v>936</v>
      </c>
      <c r="AS45" s="2619"/>
      <c r="AT45" s="2619"/>
      <c r="AU45" s="2620"/>
      <c r="AV45" s="744" t="s">
        <v>937</v>
      </c>
      <c r="AW45" s="745"/>
      <c r="AX45" s="745"/>
      <c r="AY45" s="745"/>
      <c r="AZ45" s="745"/>
      <c r="BA45" s="745"/>
      <c r="BB45" s="745"/>
      <c r="BC45" s="745"/>
      <c r="BD45" s="745"/>
      <c r="BE45" s="745"/>
      <c r="BF45" s="745"/>
      <c r="BG45" s="745"/>
      <c r="BH45" s="745"/>
      <c r="BI45" s="745"/>
      <c r="BJ45" s="745"/>
      <c r="BK45" s="745"/>
      <c r="BL45" s="745"/>
      <c r="BM45" s="745"/>
      <c r="BN45" s="745"/>
      <c r="BO45" s="745"/>
      <c r="BP45" s="745"/>
      <c r="BQ45" s="745"/>
      <c r="BR45" s="745"/>
      <c r="BS45" s="745"/>
      <c r="BT45" s="745"/>
      <c r="BU45" s="745"/>
      <c r="BV45" s="745"/>
      <c r="BW45" s="745"/>
      <c r="BX45" s="745"/>
      <c r="BY45" s="745"/>
      <c r="BZ45" s="745"/>
      <c r="CA45" s="745"/>
      <c r="CB45" s="745"/>
      <c r="CC45" s="745"/>
      <c r="CD45" s="745"/>
      <c r="CE45" s="745"/>
      <c r="CF45" s="745"/>
      <c r="CG45" s="745"/>
      <c r="CH45" s="745"/>
      <c r="CI45" s="745"/>
      <c r="CJ45" s="745"/>
      <c r="CK45" s="745"/>
      <c r="CL45" s="745"/>
      <c r="CM45" s="746"/>
      <c r="CN45" s="704"/>
      <c r="CO45" s="704"/>
    </row>
    <row r="46" spans="1:93" ht="13.5">
      <c r="A46" s="364"/>
      <c r="B46" s="2621"/>
      <c r="C46" s="2622"/>
      <c r="D46" s="2622"/>
      <c r="E46" s="2655"/>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2621"/>
      <c r="AS46" s="2622"/>
      <c r="AT46" s="2622"/>
      <c r="AU46" s="2623"/>
      <c r="AV46" s="747"/>
      <c r="BM46" s="387"/>
      <c r="BR46" s="364"/>
      <c r="BS46" s="364"/>
      <c r="BT46" s="364"/>
      <c r="BU46" s="364"/>
      <c r="BV46" s="364"/>
      <c r="BW46" s="364"/>
      <c r="BX46" s="364"/>
      <c r="BY46" s="364"/>
      <c r="BZ46" s="364"/>
      <c r="CA46" s="364"/>
      <c r="CB46" s="364"/>
      <c r="CC46" s="364"/>
      <c r="CD46" s="364"/>
      <c r="CE46" s="364"/>
      <c r="CF46" s="364"/>
      <c r="CG46" s="364"/>
      <c r="CH46" s="364"/>
      <c r="CI46" s="364"/>
      <c r="CJ46" s="364"/>
      <c r="CK46" s="364"/>
      <c r="CM46" s="748"/>
      <c r="CN46" s="704"/>
      <c r="CO46" s="704"/>
    </row>
    <row r="47" spans="1:93" ht="13.5" customHeight="1">
      <c r="A47" s="364"/>
      <c r="B47" s="2621"/>
      <c r="C47" s="2622"/>
      <c r="D47" s="2622"/>
      <c r="E47" s="2655"/>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2621"/>
      <c r="AS47" s="2622"/>
      <c r="AT47" s="2622"/>
      <c r="AU47" s="2623"/>
      <c r="AV47" s="749"/>
      <c r="AW47" s="718" t="str">
        <f>IF(AX24=AX33,"",ROUNDDOWN(CD30,0))</f>
        <v/>
      </c>
      <c r="AX47" s="2653" t="str">
        <f>IF(U58="","",IF(VALUE(U58)&lt;1,ROUNDDOWN(AY20,0),""))</f>
        <v/>
      </c>
      <c r="AY47" s="2653"/>
      <c r="AZ47" s="2653"/>
      <c r="BA47" s="2653"/>
      <c r="BB47" s="2653"/>
      <c r="BC47" s="2653"/>
      <c r="BD47" s="2653"/>
      <c r="BE47" s="2653"/>
      <c r="BF47" s="2653"/>
      <c r="BG47" s="2653"/>
      <c r="BH47" s="2653"/>
      <c r="BI47" s="2653"/>
      <c r="BJ47" s="2653"/>
      <c r="BK47" s="2653"/>
      <c r="BL47" s="2653"/>
      <c r="BM47" s="2653"/>
      <c r="BN47" s="2653"/>
      <c r="BO47" s="2653"/>
      <c r="BP47" s="2653"/>
      <c r="BQ47" s="2653"/>
      <c r="BR47" s="2653"/>
      <c r="BS47" s="718" t="s">
        <v>920</v>
      </c>
      <c r="BT47" s="718"/>
      <c r="BU47" s="718"/>
      <c r="BV47" s="718" t="s">
        <v>889</v>
      </c>
      <c r="BW47" s="718"/>
      <c r="BX47" s="718"/>
      <c r="BY47" s="718"/>
      <c r="BZ47" s="718"/>
      <c r="CA47" s="718"/>
      <c r="CB47" s="718"/>
      <c r="CC47" s="718"/>
      <c r="CD47" s="718"/>
      <c r="CE47" s="718"/>
      <c r="CF47" s="718"/>
      <c r="CG47" s="718"/>
      <c r="CH47" s="718"/>
      <c r="CI47" s="718"/>
      <c r="CJ47" s="718"/>
      <c r="CK47" s="718"/>
      <c r="CL47" s="718"/>
      <c r="CM47" s="750"/>
      <c r="CN47" s="704"/>
      <c r="CO47" s="704"/>
    </row>
    <row r="48" spans="1:93" ht="13.5" customHeight="1">
      <c r="A48" s="364"/>
      <c r="B48" s="2621"/>
      <c r="C48" s="2622"/>
      <c r="D48" s="2622"/>
      <c r="E48" s="2655"/>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2621"/>
      <c r="AS48" s="2622"/>
      <c r="AT48" s="2622"/>
      <c r="AU48" s="2623"/>
      <c r="AV48" s="751" t="s">
        <v>938</v>
      </c>
      <c r="AW48" s="730"/>
      <c r="AX48" s="730"/>
      <c r="AY48" s="730"/>
      <c r="AZ48" s="730"/>
      <c r="BA48" s="730"/>
      <c r="BB48" s="730"/>
      <c r="BC48" s="730"/>
      <c r="BD48" s="730"/>
      <c r="BE48" s="730"/>
      <c r="BF48" s="730"/>
      <c r="BG48" s="730"/>
      <c r="BH48" s="730"/>
      <c r="BI48" s="730"/>
      <c r="BJ48" s="730"/>
      <c r="BK48" s="730"/>
      <c r="BL48" s="730"/>
      <c r="BM48" s="730"/>
      <c r="BN48" s="730"/>
      <c r="BO48" s="730"/>
      <c r="BP48" s="730"/>
      <c r="BQ48" s="730"/>
      <c r="BR48" s="730"/>
      <c r="BS48" s="730"/>
      <c r="BT48" s="730"/>
      <c r="BU48" s="730"/>
      <c r="BV48" s="730"/>
      <c r="BW48" s="730"/>
      <c r="BX48" s="730"/>
      <c r="BY48" s="730"/>
      <c r="BZ48" s="730"/>
      <c r="CA48" s="730"/>
      <c r="CB48" s="730"/>
      <c r="CC48" s="730"/>
      <c r="CD48" s="730"/>
      <c r="CE48" s="730"/>
      <c r="CF48" s="730"/>
      <c r="CG48" s="730"/>
      <c r="CH48" s="730"/>
      <c r="CI48" s="730"/>
      <c r="CJ48" s="730"/>
      <c r="CK48" s="730"/>
      <c r="CL48" s="730"/>
      <c r="CM48" s="752"/>
      <c r="CN48" s="704"/>
      <c r="CO48" s="704"/>
    </row>
    <row r="49" spans="1:93" ht="13.5" customHeight="1" thickBot="1">
      <c r="A49" s="364"/>
      <c r="B49" s="2621"/>
      <c r="C49" s="2622"/>
      <c r="D49" s="2622"/>
      <c r="E49" s="2655"/>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2621"/>
      <c r="AS49" s="2622"/>
      <c r="AT49" s="2622"/>
      <c r="AU49" s="2623"/>
      <c r="AV49" s="747"/>
      <c r="BM49" s="387"/>
      <c r="BR49" s="364"/>
      <c r="BS49" s="364"/>
      <c r="BT49" s="364"/>
      <c r="BU49" s="364"/>
      <c r="BV49" s="364"/>
      <c r="BW49" s="364"/>
      <c r="BX49" s="364"/>
      <c r="BY49" s="364"/>
      <c r="BZ49" s="364"/>
      <c r="CA49" s="364"/>
      <c r="CB49" s="364"/>
      <c r="CC49" s="364"/>
      <c r="CD49" s="364"/>
      <c r="CE49" s="364"/>
      <c r="CF49" s="364"/>
      <c r="CG49" s="364"/>
      <c r="CH49" s="364"/>
      <c r="CI49" s="364"/>
      <c r="CJ49" s="364"/>
      <c r="CK49" s="364"/>
      <c r="CM49" s="748"/>
      <c r="CN49" s="704"/>
      <c r="CO49" s="704"/>
    </row>
    <row r="50" spans="1:93" ht="13.5" customHeight="1">
      <c r="A50" s="364"/>
      <c r="B50" s="2621"/>
      <c r="C50" s="2622"/>
      <c r="D50" s="2622"/>
      <c r="E50" s="2655"/>
      <c r="F50" s="2664" t="s">
        <v>939</v>
      </c>
      <c r="G50" s="2659"/>
      <c r="H50" s="2659"/>
      <c r="I50" s="2659"/>
      <c r="J50" s="2659"/>
      <c r="K50" s="2659"/>
      <c r="L50" s="2659"/>
      <c r="M50" s="2659"/>
      <c r="N50" s="2659"/>
      <c r="O50" s="2659"/>
      <c r="P50" s="2665"/>
      <c r="Q50" s="744" t="s">
        <v>940</v>
      </c>
      <c r="R50" s="745"/>
      <c r="S50" s="745"/>
      <c r="T50" s="745"/>
      <c r="U50" s="745"/>
      <c r="V50" s="745"/>
      <c r="W50" s="745"/>
      <c r="X50" s="745"/>
      <c r="Y50" s="745"/>
      <c r="Z50" s="745"/>
      <c r="AA50" s="745"/>
      <c r="AB50" s="745"/>
      <c r="AC50" s="745"/>
      <c r="AD50" s="745"/>
      <c r="AE50" s="745"/>
      <c r="AF50" s="745"/>
      <c r="AG50" s="745"/>
      <c r="AH50" s="745"/>
      <c r="AI50" s="745"/>
      <c r="AJ50" s="745"/>
      <c r="AK50" s="746"/>
      <c r="AL50" s="704"/>
      <c r="AM50" s="364"/>
      <c r="AQ50" s="364"/>
      <c r="AR50" s="2621"/>
      <c r="AS50" s="2622"/>
      <c r="AT50" s="2622"/>
      <c r="AU50" s="2623"/>
      <c r="AV50" s="749"/>
      <c r="AW50" s="718"/>
      <c r="AX50" s="2653" t="str">
        <f>IF(U58="","",IF(VALUE(U58)&lt;1,ROUNDDOWN(AY29,0),""))</f>
        <v/>
      </c>
      <c r="AY50" s="2653"/>
      <c r="AZ50" s="2653"/>
      <c r="BA50" s="2653"/>
      <c r="BB50" s="2653"/>
      <c r="BC50" s="2653"/>
      <c r="BD50" s="2653"/>
      <c r="BE50" s="2653"/>
      <c r="BF50" s="2653"/>
      <c r="BG50" s="2653"/>
      <c r="BH50" s="2653"/>
      <c r="BI50" s="2653"/>
      <c r="BJ50" s="2653"/>
      <c r="BK50" s="2653"/>
      <c r="BL50" s="2653"/>
      <c r="BM50" s="2653"/>
      <c r="BN50" s="2653"/>
      <c r="BO50" s="2653"/>
      <c r="BP50" s="2653"/>
      <c r="BQ50" s="2653"/>
      <c r="BR50" s="2653"/>
      <c r="BS50" s="718" t="s">
        <v>920</v>
      </c>
      <c r="BT50" s="718"/>
      <c r="BU50" s="718"/>
      <c r="BV50" s="718" t="s">
        <v>890</v>
      </c>
      <c r="BW50" s="718"/>
      <c r="BX50" s="718"/>
      <c r="BY50" s="718"/>
      <c r="BZ50" s="718"/>
      <c r="CA50" s="718"/>
      <c r="CB50" s="718"/>
      <c r="CC50" s="718"/>
      <c r="CD50" s="718"/>
      <c r="CE50" s="718"/>
      <c r="CF50" s="718"/>
      <c r="CG50" s="718"/>
      <c r="CH50" s="718"/>
      <c r="CI50" s="718"/>
      <c r="CJ50" s="718"/>
      <c r="CK50" s="718"/>
      <c r="CL50" s="718"/>
      <c r="CM50" s="750"/>
      <c r="CN50" s="704"/>
      <c r="CO50" s="704"/>
    </row>
    <row r="51" spans="1:93" ht="13.5" customHeight="1">
      <c r="A51" s="364"/>
      <c r="B51" s="2621"/>
      <c r="C51" s="2622"/>
      <c r="D51" s="2622"/>
      <c r="E51" s="2655"/>
      <c r="F51" s="2666"/>
      <c r="G51" s="2660"/>
      <c r="H51" s="2660"/>
      <c r="I51" s="2660"/>
      <c r="J51" s="2660"/>
      <c r="K51" s="2660"/>
      <c r="L51" s="2660"/>
      <c r="M51" s="2660"/>
      <c r="N51" s="2660"/>
      <c r="O51" s="2660"/>
      <c r="P51" s="2667"/>
      <c r="Q51" s="756"/>
      <c r="S51" s="364"/>
      <c r="T51" s="364"/>
      <c r="U51" s="364"/>
      <c r="V51" s="364"/>
      <c r="W51" s="364"/>
      <c r="X51" s="364"/>
      <c r="Y51" s="364"/>
      <c r="Z51" s="364"/>
      <c r="AA51" s="364"/>
      <c r="AB51" s="364"/>
      <c r="AC51" s="364"/>
      <c r="AD51" s="364"/>
      <c r="AE51" s="364"/>
      <c r="AF51" s="364"/>
      <c r="AG51" s="364"/>
      <c r="AH51" s="364"/>
      <c r="AI51" s="364"/>
      <c r="AK51" s="748"/>
      <c r="AL51" s="704"/>
      <c r="AM51" s="364"/>
      <c r="AQ51" s="364"/>
      <c r="AR51" s="2621"/>
      <c r="AS51" s="2622"/>
      <c r="AT51" s="2622"/>
      <c r="AU51" s="2623"/>
      <c r="AV51" s="751" t="s">
        <v>893</v>
      </c>
      <c r="AW51" s="730"/>
      <c r="AX51" s="730"/>
      <c r="AY51" s="730"/>
      <c r="AZ51" s="730"/>
      <c r="BA51" s="730"/>
      <c r="BB51" s="730"/>
      <c r="BC51" s="730"/>
      <c r="BD51" s="730"/>
      <c r="BE51" s="730"/>
      <c r="BF51" s="730"/>
      <c r="BG51" s="730"/>
      <c r="BH51" s="730"/>
      <c r="BI51" s="730"/>
      <c r="BJ51" s="730"/>
      <c r="BK51" s="730"/>
      <c r="BL51" s="730"/>
      <c r="BM51" s="730"/>
      <c r="BN51" s="730"/>
      <c r="BO51" s="730"/>
      <c r="BP51" s="730"/>
      <c r="BQ51" s="730"/>
      <c r="BR51" s="730"/>
      <c r="BS51" s="730"/>
      <c r="BT51" s="730"/>
      <c r="BU51" s="730"/>
      <c r="BV51" s="730"/>
      <c r="BW51" s="730"/>
      <c r="BX51" s="730"/>
      <c r="BY51" s="730"/>
      <c r="BZ51" s="730"/>
      <c r="CA51" s="730"/>
      <c r="CB51" s="730"/>
      <c r="CC51" s="730"/>
      <c r="CD51" s="730"/>
      <c r="CE51" s="730"/>
      <c r="CF51" s="730"/>
      <c r="CG51" s="730"/>
      <c r="CH51" s="730"/>
      <c r="CI51" s="730"/>
      <c r="CJ51" s="730"/>
      <c r="CK51" s="730"/>
      <c r="CL51" s="730"/>
      <c r="CM51" s="752"/>
      <c r="CN51" s="704"/>
      <c r="CO51" s="704"/>
    </row>
    <row r="52" spans="1:93" ht="13.5" customHeight="1">
      <c r="A52" s="364"/>
      <c r="B52" s="2621"/>
      <c r="C52" s="2622"/>
      <c r="D52" s="2622"/>
      <c r="E52" s="2655"/>
      <c r="F52" s="2666"/>
      <c r="G52" s="2660"/>
      <c r="H52" s="2660"/>
      <c r="I52" s="2660"/>
      <c r="J52" s="2660"/>
      <c r="K52" s="2660"/>
      <c r="L52" s="2660"/>
      <c r="M52" s="2660"/>
      <c r="N52" s="2660"/>
      <c r="O52" s="2660"/>
      <c r="P52" s="2667"/>
      <c r="Q52" s="749"/>
      <c r="R52" s="718"/>
      <c r="S52" s="2670" t="str">
        <f>IF(S14=S23,IF(S17=S26,IF(AY20="","",AY20-INT(AY20)),""),"")</f>
        <v/>
      </c>
      <c r="T52" s="2670"/>
      <c r="U52" s="2670"/>
      <c r="V52" s="2670"/>
      <c r="W52" s="2670"/>
      <c r="X52" s="2670"/>
      <c r="Y52" s="2670"/>
      <c r="Z52" s="2670"/>
      <c r="AA52" s="2670"/>
      <c r="AB52" s="2670"/>
      <c r="AC52" s="2670"/>
      <c r="AD52" s="2670"/>
      <c r="AE52" s="2670"/>
      <c r="AF52" s="2670"/>
      <c r="AG52" s="2670"/>
      <c r="AH52" s="2670"/>
      <c r="AI52" s="718" t="s">
        <v>920</v>
      </c>
      <c r="AJ52" s="718"/>
      <c r="AK52" s="750"/>
      <c r="AL52" s="704"/>
      <c r="AM52" s="364"/>
      <c r="AQ52" s="364"/>
      <c r="AR52" s="2621"/>
      <c r="AS52" s="2622"/>
      <c r="AT52" s="2622"/>
      <c r="AU52" s="2623"/>
      <c r="AV52" s="747"/>
      <c r="BM52" s="387"/>
      <c r="BR52" s="364"/>
      <c r="BS52" s="364"/>
      <c r="BT52" s="364"/>
      <c r="BU52" s="364"/>
      <c r="BV52" s="364"/>
      <c r="BW52" s="364"/>
      <c r="BX52" s="364"/>
      <c r="BY52" s="364"/>
      <c r="BZ52" s="364"/>
      <c r="CA52" s="364"/>
      <c r="CB52" s="364"/>
      <c r="CC52" s="364"/>
      <c r="CD52" s="364"/>
      <c r="CE52" s="364"/>
      <c r="CF52" s="364"/>
      <c r="CG52" s="364"/>
      <c r="CH52" s="364"/>
      <c r="CI52" s="364"/>
      <c r="CJ52" s="364"/>
      <c r="CK52" s="364"/>
      <c r="CM52" s="748"/>
      <c r="CN52" s="704"/>
      <c r="CO52" s="704"/>
    </row>
    <row r="53" spans="1:93" ht="13.5" customHeight="1" thickBot="1">
      <c r="A53" s="364"/>
      <c r="B53" s="2621"/>
      <c r="C53" s="2622"/>
      <c r="D53" s="2622"/>
      <c r="E53" s="2655"/>
      <c r="F53" s="2666"/>
      <c r="G53" s="2660"/>
      <c r="H53" s="2660"/>
      <c r="I53" s="2660"/>
      <c r="J53" s="2660"/>
      <c r="K53" s="2660"/>
      <c r="L53" s="2660"/>
      <c r="M53" s="2660"/>
      <c r="N53" s="2660"/>
      <c r="O53" s="2660"/>
      <c r="P53" s="2667"/>
      <c r="Q53" s="751" t="s">
        <v>941</v>
      </c>
      <c r="R53" s="730"/>
      <c r="S53" s="730"/>
      <c r="T53" s="730"/>
      <c r="U53" s="730"/>
      <c r="V53" s="730"/>
      <c r="W53" s="730"/>
      <c r="X53" s="730"/>
      <c r="Y53" s="730"/>
      <c r="Z53" s="730"/>
      <c r="AA53" s="730"/>
      <c r="AB53" s="730"/>
      <c r="AC53" s="730"/>
      <c r="AD53" s="730"/>
      <c r="AE53" s="730"/>
      <c r="AF53" s="730"/>
      <c r="AG53" s="730"/>
      <c r="AH53" s="730"/>
      <c r="AI53" s="730"/>
      <c r="AJ53" s="730"/>
      <c r="AK53" s="752"/>
      <c r="AL53" s="704"/>
      <c r="AM53" s="364"/>
      <c r="AQ53" s="364"/>
      <c r="AR53" s="2624"/>
      <c r="AS53" s="2625"/>
      <c r="AT53" s="2625"/>
      <c r="AU53" s="2626"/>
      <c r="AV53" s="753"/>
      <c r="AW53" s="754"/>
      <c r="AX53" s="2662" t="str">
        <f>IF(U58="","",IF(VALUE(U58)&lt;1,AX47+AX50,""))</f>
        <v/>
      </c>
      <c r="AY53" s="2662"/>
      <c r="AZ53" s="2662"/>
      <c r="BA53" s="2662"/>
      <c r="BB53" s="2662"/>
      <c r="BC53" s="2662"/>
      <c r="BD53" s="2662"/>
      <c r="BE53" s="2662"/>
      <c r="BF53" s="2662"/>
      <c r="BG53" s="2662"/>
      <c r="BH53" s="2662"/>
      <c r="BI53" s="2662"/>
      <c r="BJ53" s="2662"/>
      <c r="BK53" s="2662"/>
      <c r="BL53" s="2662"/>
      <c r="BM53" s="2662"/>
      <c r="BN53" s="2662"/>
      <c r="BO53" s="2662"/>
      <c r="BP53" s="2662"/>
      <c r="BQ53" s="2662"/>
      <c r="BR53" s="2662"/>
      <c r="BS53" s="754" t="s">
        <v>920</v>
      </c>
      <c r="BT53" s="754"/>
      <c r="BU53" s="754"/>
      <c r="BV53" s="754" t="s">
        <v>892</v>
      </c>
      <c r="BW53" s="754"/>
      <c r="BX53" s="754"/>
      <c r="BY53" s="754"/>
      <c r="BZ53" s="754"/>
      <c r="CA53" s="754"/>
      <c r="CB53" s="754"/>
      <c r="CC53" s="754"/>
      <c r="CD53" s="754"/>
      <c r="CE53" s="754"/>
      <c r="CF53" s="754"/>
      <c r="CG53" s="754"/>
      <c r="CH53" s="754"/>
      <c r="CI53" s="754"/>
      <c r="CJ53" s="754"/>
      <c r="CK53" s="754"/>
      <c r="CL53" s="754"/>
      <c r="CM53" s="755"/>
      <c r="CN53" s="704"/>
      <c r="CO53" s="704"/>
    </row>
    <row r="54" spans="1:93" ht="13.5" customHeight="1">
      <c r="A54" s="364"/>
      <c r="B54" s="2621"/>
      <c r="C54" s="2622"/>
      <c r="D54" s="2622"/>
      <c r="E54" s="2655"/>
      <c r="F54" s="2666"/>
      <c r="G54" s="2660"/>
      <c r="H54" s="2660"/>
      <c r="I54" s="2660"/>
      <c r="J54" s="2660"/>
      <c r="K54" s="2660"/>
      <c r="L54" s="2660"/>
      <c r="M54" s="2660"/>
      <c r="N54" s="2660"/>
      <c r="O54" s="2660"/>
      <c r="P54" s="2667"/>
      <c r="Q54" s="756"/>
      <c r="S54" s="364"/>
      <c r="T54" s="364"/>
      <c r="U54" s="364"/>
      <c r="V54" s="364"/>
      <c r="W54" s="364"/>
      <c r="X54" s="364"/>
      <c r="Y54" s="364"/>
      <c r="Z54" s="364"/>
      <c r="AA54" s="364"/>
      <c r="AB54" s="364"/>
      <c r="AC54" s="364"/>
      <c r="AD54" s="364"/>
      <c r="AE54" s="364"/>
      <c r="AF54" s="364"/>
      <c r="AG54" s="364"/>
      <c r="AH54" s="364"/>
      <c r="AI54" s="364"/>
      <c r="AK54" s="748"/>
      <c r="AL54" s="704"/>
      <c r="AM54" s="364"/>
      <c r="AQ54" s="364"/>
      <c r="AR54" s="2618" t="s">
        <v>942</v>
      </c>
      <c r="AS54" s="2619"/>
      <c r="AT54" s="2619"/>
      <c r="AU54" s="2620"/>
      <c r="AV54" s="744" t="s">
        <v>943</v>
      </c>
      <c r="AW54" s="745"/>
      <c r="AX54" s="745"/>
      <c r="AY54" s="745"/>
      <c r="AZ54" s="745"/>
      <c r="BA54" s="745"/>
      <c r="BB54" s="745"/>
      <c r="BC54" s="745"/>
      <c r="BD54" s="745"/>
      <c r="BE54" s="745"/>
      <c r="BF54" s="745"/>
      <c r="BG54" s="745"/>
      <c r="BH54" s="745"/>
      <c r="BI54" s="745"/>
      <c r="BJ54" s="745"/>
      <c r="BK54" s="745"/>
      <c r="BL54" s="745"/>
      <c r="BM54" s="745"/>
      <c r="BN54" s="745"/>
      <c r="BO54" s="745"/>
      <c r="BP54" s="745"/>
      <c r="BQ54" s="745"/>
      <c r="BR54" s="745"/>
      <c r="BS54" s="745"/>
      <c r="BT54" s="745"/>
      <c r="BU54" s="745"/>
      <c r="BV54" s="745"/>
      <c r="BW54" s="745"/>
      <c r="BX54" s="745"/>
      <c r="BY54" s="745"/>
      <c r="BZ54" s="745"/>
      <c r="CA54" s="745"/>
      <c r="CB54" s="745"/>
      <c r="CC54" s="745"/>
      <c r="CD54" s="745"/>
      <c r="CE54" s="745"/>
      <c r="CF54" s="745"/>
      <c r="CG54" s="745"/>
      <c r="CH54" s="745"/>
      <c r="CI54" s="745"/>
      <c r="CJ54" s="745"/>
      <c r="CK54" s="745"/>
      <c r="CL54" s="745"/>
      <c r="CM54" s="746"/>
      <c r="CN54" s="704"/>
      <c r="CO54" s="704"/>
    </row>
    <row r="55" spans="1:93" ht="13.5" customHeight="1">
      <c r="A55" s="364"/>
      <c r="B55" s="2621"/>
      <c r="C55" s="2622"/>
      <c r="D55" s="2622"/>
      <c r="E55" s="2655"/>
      <c r="F55" s="2666"/>
      <c r="G55" s="2660"/>
      <c r="H55" s="2660"/>
      <c r="I55" s="2660"/>
      <c r="J55" s="2660"/>
      <c r="K55" s="2660"/>
      <c r="L55" s="2660"/>
      <c r="M55" s="2660"/>
      <c r="N55" s="2660"/>
      <c r="O55" s="2660"/>
      <c r="P55" s="2667"/>
      <c r="Q55" s="749"/>
      <c r="R55" s="718"/>
      <c r="S55" s="2670" t="str">
        <f>IF(S14=S23,IF(S17=S26,IF(AY29="","",AY29-INT(AY29)),""),"")</f>
        <v/>
      </c>
      <c r="T55" s="2670"/>
      <c r="U55" s="2670"/>
      <c r="V55" s="2670"/>
      <c r="W55" s="2670"/>
      <c r="X55" s="2670"/>
      <c r="Y55" s="2670"/>
      <c r="Z55" s="2670"/>
      <c r="AA55" s="2670"/>
      <c r="AB55" s="2670"/>
      <c r="AC55" s="2670"/>
      <c r="AD55" s="2670"/>
      <c r="AE55" s="2670"/>
      <c r="AF55" s="2670"/>
      <c r="AG55" s="2670"/>
      <c r="AH55" s="2670"/>
      <c r="AI55" s="718" t="s">
        <v>920</v>
      </c>
      <c r="AJ55" s="718"/>
      <c r="AK55" s="750"/>
      <c r="AL55" s="704"/>
      <c r="AM55" s="364"/>
      <c r="AQ55" s="364"/>
      <c r="AR55" s="2621"/>
      <c r="AS55" s="2622"/>
      <c r="AT55" s="2622"/>
      <c r="AU55" s="2623"/>
      <c r="AV55" s="747"/>
      <c r="BM55" s="387"/>
      <c r="BR55" s="364"/>
      <c r="BS55" s="364"/>
      <c r="BT55" s="364"/>
      <c r="BU55" s="364"/>
      <c r="BV55" s="364"/>
      <c r="BW55" s="364"/>
      <c r="BX55" s="364"/>
      <c r="BY55" s="364"/>
      <c r="BZ55" s="364"/>
      <c r="CA55" s="364"/>
      <c r="CB55" s="364"/>
      <c r="CC55" s="364"/>
      <c r="CD55" s="364"/>
      <c r="CE55" s="364"/>
      <c r="CF55" s="364"/>
      <c r="CG55" s="364"/>
      <c r="CH55" s="364"/>
      <c r="CI55" s="364"/>
      <c r="CJ55" s="364"/>
      <c r="CK55" s="364"/>
      <c r="CM55" s="748"/>
      <c r="CN55" s="704"/>
      <c r="CO55" s="704"/>
    </row>
    <row r="56" spans="1:93" ht="13.5" customHeight="1">
      <c r="A56" s="364"/>
      <c r="B56" s="2621"/>
      <c r="C56" s="2622"/>
      <c r="D56" s="2622"/>
      <c r="E56" s="2655"/>
      <c r="F56" s="2666"/>
      <c r="G56" s="2660"/>
      <c r="H56" s="2660"/>
      <c r="I56" s="2660"/>
      <c r="J56" s="2660"/>
      <c r="K56" s="2660"/>
      <c r="L56" s="2660"/>
      <c r="M56" s="2660"/>
      <c r="N56" s="2660"/>
      <c r="O56" s="2660"/>
      <c r="P56" s="2667"/>
      <c r="Q56" s="751" t="s">
        <v>944</v>
      </c>
      <c r="R56" s="730"/>
      <c r="S56" s="730"/>
      <c r="T56" s="730"/>
      <c r="U56" s="730"/>
      <c r="V56" s="730"/>
      <c r="W56" s="730"/>
      <c r="X56" s="730"/>
      <c r="Y56" s="730"/>
      <c r="Z56" s="730"/>
      <c r="AA56" s="730"/>
      <c r="AB56" s="730"/>
      <c r="AC56" s="730"/>
      <c r="AD56" s="730"/>
      <c r="AE56" s="730"/>
      <c r="AF56" s="730"/>
      <c r="AG56" s="730"/>
      <c r="AH56" s="730"/>
      <c r="AI56" s="730"/>
      <c r="AJ56" s="730"/>
      <c r="AK56" s="752"/>
      <c r="AL56" s="704"/>
      <c r="AM56" s="364"/>
      <c r="AQ56" s="364"/>
      <c r="AR56" s="2621"/>
      <c r="AS56" s="2622"/>
      <c r="AT56" s="2622"/>
      <c r="AU56" s="2623"/>
      <c r="AV56" s="749"/>
      <c r="AW56" s="718"/>
      <c r="AX56" s="2653" t="str">
        <f>IF(U58="","",IF(VALUE(U58)&gt;=1,ROUNDUP(AY20,0),""))</f>
        <v/>
      </c>
      <c r="AY56" s="2653"/>
      <c r="AZ56" s="2653"/>
      <c r="BA56" s="2653"/>
      <c r="BB56" s="2653"/>
      <c r="BC56" s="2653"/>
      <c r="BD56" s="2653"/>
      <c r="BE56" s="2653"/>
      <c r="BF56" s="2653"/>
      <c r="BG56" s="2653"/>
      <c r="BH56" s="2653"/>
      <c r="BI56" s="2653"/>
      <c r="BJ56" s="2653"/>
      <c r="BK56" s="2653"/>
      <c r="BL56" s="2653"/>
      <c r="BM56" s="2653"/>
      <c r="BN56" s="2653"/>
      <c r="BO56" s="2653"/>
      <c r="BP56" s="2653"/>
      <c r="BQ56" s="2653"/>
      <c r="BR56" s="2653"/>
      <c r="BS56" s="718" t="s">
        <v>920</v>
      </c>
      <c r="BT56" s="718"/>
      <c r="BU56" s="718"/>
      <c r="BV56" s="718" t="s">
        <v>889</v>
      </c>
      <c r="BW56" s="718"/>
      <c r="BX56" s="718"/>
      <c r="BY56" s="718"/>
      <c r="BZ56" s="718"/>
      <c r="CA56" s="718"/>
      <c r="CB56" s="718"/>
      <c r="CC56" s="718"/>
      <c r="CD56" s="718"/>
      <c r="CE56" s="718"/>
      <c r="CF56" s="718"/>
      <c r="CG56" s="718"/>
      <c r="CH56" s="718"/>
      <c r="CI56" s="718"/>
      <c r="CJ56" s="718"/>
      <c r="CK56" s="718"/>
      <c r="CL56" s="718"/>
      <c r="CM56" s="750"/>
      <c r="CN56" s="704"/>
      <c r="CO56" s="704"/>
    </row>
    <row r="57" spans="1:93" ht="13.5" customHeight="1">
      <c r="A57" s="364"/>
      <c r="B57" s="2621"/>
      <c r="C57" s="2622"/>
      <c r="D57" s="2622"/>
      <c r="E57" s="2655"/>
      <c r="F57" s="2666"/>
      <c r="G57" s="2660"/>
      <c r="H57" s="2660"/>
      <c r="I57" s="2660"/>
      <c r="J57" s="2660"/>
      <c r="K57" s="2660"/>
      <c r="L57" s="2660"/>
      <c r="M57" s="2660"/>
      <c r="N57" s="2660"/>
      <c r="O57" s="2660"/>
      <c r="P57" s="2667"/>
      <c r="Q57" s="2671" t="s">
        <v>945</v>
      </c>
      <c r="R57" s="2672"/>
      <c r="S57" s="2672"/>
      <c r="T57" s="2672"/>
      <c r="U57" s="364"/>
      <c r="V57" s="364"/>
      <c r="W57" s="364"/>
      <c r="X57" s="364"/>
      <c r="Y57" s="364"/>
      <c r="Z57" s="364"/>
      <c r="AA57" s="364"/>
      <c r="AB57" s="364"/>
      <c r="AC57" s="364"/>
      <c r="AD57" s="364"/>
      <c r="AE57" s="364"/>
      <c r="AF57" s="364"/>
      <c r="AG57" s="364"/>
      <c r="AH57" s="364"/>
      <c r="AI57" s="364"/>
      <c r="AK57" s="748"/>
      <c r="AL57" s="704"/>
      <c r="AM57" s="364"/>
      <c r="AQ57" s="364"/>
      <c r="AR57" s="2621"/>
      <c r="AS57" s="2622"/>
      <c r="AT57" s="2622"/>
      <c r="AU57" s="2623"/>
      <c r="AV57" s="751" t="s">
        <v>946</v>
      </c>
      <c r="AW57" s="730"/>
      <c r="AX57" s="730"/>
      <c r="AY57" s="730"/>
      <c r="AZ57" s="730"/>
      <c r="BA57" s="730"/>
      <c r="BB57" s="730"/>
      <c r="BC57" s="730"/>
      <c r="BD57" s="730"/>
      <c r="BE57" s="730"/>
      <c r="BF57" s="730"/>
      <c r="BG57" s="730"/>
      <c r="BH57" s="730"/>
      <c r="BI57" s="730"/>
      <c r="BJ57" s="730"/>
      <c r="BK57" s="730"/>
      <c r="BL57" s="730"/>
      <c r="BM57" s="730"/>
      <c r="BN57" s="730"/>
      <c r="BO57" s="730"/>
      <c r="BP57" s="730"/>
      <c r="BQ57" s="730"/>
      <c r="BR57" s="730"/>
      <c r="BS57" s="730"/>
      <c r="BT57" s="730"/>
      <c r="BU57" s="730"/>
      <c r="BV57" s="730"/>
      <c r="BW57" s="730"/>
      <c r="BX57" s="730"/>
      <c r="BY57" s="730"/>
      <c r="BZ57" s="730"/>
      <c r="CA57" s="730"/>
      <c r="CB57" s="730"/>
      <c r="CC57" s="730"/>
      <c r="CD57" s="730"/>
      <c r="CE57" s="730"/>
      <c r="CF57" s="730"/>
      <c r="CG57" s="730"/>
      <c r="CH57" s="730"/>
      <c r="CI57" s="730"/>
      <c r="CJ57" s="730"/>
      <c r="CK57" s="730"/>
      <c r="CL57" s="730"/>
      <c r="CM57" s="752"/>
      <c r="CN57" s="704"/>
      <c r="CO57" s="704"/>
    </row>
    <row r="58" spans="1:93" ht="13.5" customHeight="1" thickBot="1">
      <c r="A58" s="364"/>
      <c r="B58" s="2621"/>
      <c r="C58" s="2622"/>
      <c r="D58" s="2622"/>
      <c r="E58" s="2655"/>
      <c r="F58" s="2668"/>
      <c r="G58" s="2661"/>
      <c r="H58" s="2661"/>
      <c r="I58" s="2661"/>
      <c r="J58" s="2661"/>
      <c r="K58" s="2661"/>
      <c r="L58" s="2661"/>
      <c r="M58" s="2661"/>
      <c r="N58" s="2661"/>
      <c r="O58" s="2661"/>
      <c r="P58" s="2669"/>
      <c r="Q58" s="2673"/>
      <c r="R58" s="2674"/>
      <c r="S58" s="2674"/>
      <c r="T58" s="2674"/>
      <c r="U58" s="2675" t="str">
        <f>IF(S14=S23,IF(S17=S26,IF(AND(S52="",S55=""),"",S52+S55),""),"")</f>
        <v/>
      </c>
      <c r="V58" s="2675"/>
      <c r="W58" s="2675"/>
      <c r="X58" s="2675"/>
      <c r="Y58" s="2675"/>
      <c r="Z58" s="2675"/>
      <c r="AA58" s="2675"/>
      <c r="AB58" s="2675"/>
      <c r="AC58" s="2675"/>
      <c r="AD58" s="2675"/>
      <c r="AE58" s="2675"/>
      <c r="AF58" s="2675"/>
      <c r="AG58" s="2675"/>
      <c r="AH58" s="2675"/>
      <c r="AI58" s="754" t="s">
        <v>920</v>
      </c>
      <c r="AJ58" s="754"/>
      <c r="AK58" s="755"/>
      <c r="AL58" s="704"/>
      <c r="AM58" s="364"/>
      <c r="AQ58" s="364"/>
      <c r="AR58" s="2621"/>
      <c r="AS58" s="2622"/>
      <c r="AT58" s="2622"/>
      <c r="AU58" s="2623"/>
      <c r="AV58" s="747"/>
      <c r="BM58" s="387"/>
      <c r="BR58" s="364"/>
      <c r="BS58" s="364"/>
      <c r="BT58" s="364"/>
      <c r="BU58" s="364"/>
      <c r="BV58" s="364"/>
      <c r="BW58" s="364"/>
      <c r="BX58" s="364"/>
      <c r="BY58" s="364"/>
      <c r="BZ58" s="364"/>
      <c r="CA58" s="364"/>
      <c r="CB58" s="364"/>
      <c r="CC58" s="364"/>
      <c r="CD58" s="364"/>
      <c r="CE58" s="364"/>
      <c r="CF58" s="364"/>
      <c r="CG58" s="364"/>
      <c r="CH58" s="364"/>
      <c r="CI58" s="364"/>
      <c r="CJ58" s="364"/>
      <c r="CK58" s="364"/>
      <c r="CM58" s="748"/>
      <c r="CN58" s="704"/>
      <c r="CO58" s="704"/>
    </row>
    <row r="59" spans="1:93" ht="13.5" customHeight="1">
      <c r="A59" s="364"/>
      <c r="B59" s="2621"/>
      <c r="C59" s="2622"/>
      <c r="D59" s="2622"/>
      <c r="E59" s="2655"/>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2621"/>
      <c r="AS59" s="2622"/>
      <c r="AT59" s="2622"/>
      <c r="AU59" s="2623"/>
      <c r="AV59" s="749"/>
      <c r="AW59" s="718"/>
      <c r="AX59" s="2653" t="str">
        <f>IF(U58="","",IF(VALUE(U58)&gt;=1,ROUNDDOWN(AY29,0),""))</f>
        <v/>
      </c>
      <c r="AY59" s="2653"/>
      <c r="AZ59" s="2653"/>
      <c r="BA59" s="2653"/>
      <c r="BB59" s="2653"/>
      <c r="BC59" s="2653"/>
      <c r="BD59" s="2653"/>
      <c r="BE59" s="2653"/>
      <c r="BF59" s="2653"/>
      <c r="BG59" s="2653"/>
      <c r="BH59" s="2653"/>
      <c r="BI59" s="2653"/>
      <c r="BJ59" s="2653"/>
      <c r="BK59" s="2653"/>
      <c r="BL59" s="2653"/>
      <c r="BM59" s="2653"/>
      <c r="BN59" s="2653"/>
      <c r="BO59" s="2653"/>
      <c r="BP59" s="2653"/>
      <c r="BQ59" s="2653"/>
      <c r="BR59" s="2653"/>
      <c r="BS59" s="718" t="s">
        <v>920</v>
      </c>
      <c r="BT59" s="718"/>
      <c r="BU59" s="718"/>
      <c r="BV59" s="718" t="s">
        <v>890</v>
      </c>
      <c r="BW59" s="718"/>
      <c r="BX59" s="718"/>
      <c r="BY59" s="718"/>
      <c r="BZ59" s="718"/>
      <c r="CA59" s="718"/>
      <c r="CB59" s="718"/>
      <c r="CC59" s="718"/>
      <c r="CD59" s="718"/>
      <c r="CE59" s="718"/>
      <c r="CF59" s="718"/>
      <c r="CG59" s="718"/>
      <c r="CH59" s="718"/>
      <c r="CI59" s="718"/>
      <c r="CJ59" s="718"/>
      <c r="CK59" s="718"/>
      <c r="CL59" s="718"/>
      <c r="CM59" s="750"/>
      <c r="CN59" s="704"/>
      <c r="CO59" s="704"/>
    </row>
    <row r="60" spans="1:93" ht="13.5" customHeight="1">
      <c r="A60" s="364"/>
      <c r="B60" s="2621"/>
      <c r="C60" s="2622"/>
      <c r="D60" s="2622"/>
      <c r="E60" s="2655"/>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2621"/>
      <c r="AS60" s="2622"/>
      <c r="AT60" s="2622"/>
      <c r="AU60" s="2623"/>
      <c r="AV60" s="751" t="s">
        <v>894</v>
      </c>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c r="CB60" s="730"/>
      <c r="CC60" s="730"/>
      <c r="CD60" s="730"/>
      <c r="CE60" s="730"/>
      <c r="CF60" s="730"/>
      <c r="CG60" s="730"/>
      <c r="CH60" s="730"/>
      <c r="CI60" s="730"/>
      <c r="CJ60" s="730"/>
      <c r="CK60" s="730"/>
      <c r="CL60" s="730"/>
      <c r="CM60" s="752"/>
      <c r="CN60" s="704"/>
      <c r="CO60" s="704"/>
    </row>
    <row r="61" spans="1:93" ht="13.5" customHeight="1">
      <c r="A61" s="364"/>
      <c r="B61" s="2621"/>
      <c r="C61" s="2622"/>
      <c r="D61" s="2622"/>
      <c r="E61" s="2655"/>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2621"/>
      <c r="AS61" s="2622"/>
      <c r="AT61" s="2622"/>
      <c r="AU61" s="2623"/>
      <c r="AV61" s="747"/>
      <c r="BM61" s="387"/>
      <c r="BR61" s="364"/>
      <c r="BS61" s="364"/>
      <c r="BT61" s="364"/>
      <c r="BU61" s="364"/>
      <c r="BV61" s="364"/>
      <c r="BW61" s="364"/>
      <c r="BX61" s="364"/>
      <c r="BY61" s="364"/>
      <c r="BZ61" s="364"/>
      <c r="CA61" s="364"/>
      <c r="CB61" s="364"/>
      <c r="CC61" s="364"/>
      <c r="CD61" s="364"/>
      <c r="CE61" s="364"/>
      <c r="CF61" s="364"/>
      <c r="CG61" s="364"/>
      <c r="CH61" s="364"/>
      <c r="CI61" s="364"/>
      <c r="CJ61" s="364"/>
      <c r="CK61" s="364"/>
      <c r="CM61" s="748"/>
      <c r="CN61" s="704"/>
      <c r="CO61" s="704"/>
    </row>
    <row r="62" spans="1:93" ht="13.5" customHeight="1" thickBot="1">
      <c r="A62" s="364"/>
      <c r="B62" s="2621"/>
      <c r="C62" s="2622"/>
      <c r="D62" s="2622"/>
      <c r="E62" s="2655"/>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2624"/>
      <c r="AS62" s="2625"/>
      <c r="AT62" s="2625"/>
      <c r="AU62" s="2626"/>
      <c r="AV62" s="753"/>
      <c r="AW62" s="754"/>
      <c r="AX62" s="2662" t="str">
        <f>IF(U58="","",IF(VALUE(U58)&gt;=1,AX56+AX59,""))</f>
        <v/>
      </c>
      <c r="AY62" s="2662"/>
      <c r="AZ62" s="2662"/>
      <c r="BA62" s="2662"/>
      <c r="BB62" s="2662"/>
      <c r="BC62" s="2662"/>
      <c r="BD62" s="2662"/>
      <c r="BE62" s="2662"/>
      <c r="BF62" s="2662"/>
      <c r="BG62" s="2662"/>
      <c r="BH62" s="2662"/>
      <c r="BI62" s="2662"/>
      <c r="BJ62" s="2662"/>
      <c r="BK62" s="2662"/>
      <c r="BL62" s="2662"/>
      <c r="BM62" s="2662"/>
      <c r="BN62" s="2662"/>
      <c r="BO62" s="2662"/>
      <c r="BP62" s="2662"/>
      <c r="BQ62" s="2662"/>
      <c r="BR62" s="2662"/>
      <c r="BS62" s="754" t="s">
        <v>920</v>
      </c>
      <c r="BT62" s="754"/>
      <c r="BU62" s="754"/>
      <c r="BV62" s="754" t="s">
        <v>892</v>
      </c>
      <c r="BW62" s="754"/>
      <c r="BX62" s="754"/>
      <c r="BY62" s="754"/>
      <c r="BZ62" s="754"/>
      <c r="CA62" s="754"/>
      <c r="CB62" s="754"/>
      <c r="CC62" s="754"/>
      <c r="CD62" s="754"/>
      <c r="CE62" s="754"/>
      <c r="CF62" s="754"/>
      <c r="CG62" s="754"/>
      <c r="CH62" s="754"/>
      <c r="CI62" s="754"/>
      <c r="CJ62" s="754"/>
      <c r="CK62" s="754"/>
      <c r="CL62" s="754"/>
      <c r="CM62" s="755"/>
      <c r="CN62" s="704"/>
      <c r="CO62" s="704"/>
    </row>
    <row r="63" spans="1:93" ht="13.5" customHeight="1">
      <c r="A63" s="364"/>
      <c r="B63" s="2656"/>
      <c r="C63" s="2657"/>
      <c r="D63" s="2657"/>
      <c r="E63" s="2658"/>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79"/>
      <c r="CN63" s="704"/>
      <c r="CO63" s="704"/>
    </row>
    <row r="64" spans="1:93" ht="13.5" customHeight="1">
      <c r="A64" s="364"/>
      <c r="B64" s="364"/>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79"/>
      <c r="CN64" s="704"/>
      <c r="CO64" s="704"/>
    </row>
    <row r="65" spans="1:93" ht="13.5" customHeight="1">
      <c r="A65" s="364"/>
      <c r="B65" s="364"/>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79"/>
      <c r="CN65" s="704"/>
      <c r="CO65" s="704"/>
    </row>
    <row r="66" spans="1:93" ht="13.5">
      <c r="A66" s="485"/>
      <c r="B66" s="486"/>
      <c r="C66" s="486"/>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c r="CM66" s="364"/>
      <c r="CN66" s="364"/>
      <c r="CO66" s="364"/>
    </row>
    <row r="67" spans="1:93" ht="13.5" hidden="1"/>
    <row r="68" spans="1:93" ht="13.5" hidden="1"/>
    <row r="69" spans="1:93" ht="13.5" hidden="1"/>
    <row r="70" spans="1:93" ht="13.5" hidden="1"/>
    <row r="71" spans="1:93" ht="13.5" hidden="1"/>
    <row r="72" spans="1:93" ht="13.5" hidden="1"/>
    <row r="73" spans="1:93" ht="13.5" hidden="1"/>
    <row r="74" spans="1:93" ht="13.5" hidden="1"/>
    <row r="75" spans="1:93" ht="13.5" hidden="1"/>
    <row r="76" spans="1:93" ht="13.5" hidden="1"/>
    <row r="77" spans="1:93" ht="13.5" hidden="1"/>
    <row r="78" spans="1:93" ht="13.5" hidden="1"/>
    <row r="79" spans="1:93" ht="13.5" hidden="1" customHeight="1"/>
    <row r="80" spans="1:93"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sheetData>
  <sheetProtection sheet="1" objects="1" selectLockedCells="1"/>
  <mergeCells count="83">
    <mergeCell ref="R1:BV2"/>
    <mergeCell ref="AX59:BR59"/>
    <mergeCell ref="AX62:BR62"/>
    <mergeCell ref="AX47:BR47"/>
    <mergeCell ref="F50:P58"/>
    <mergeCell ref="AX50:BR50"/>
    <mergeCell ref="S52:AH52"/>
    <mergeCell ref="AX53:BR53"/>
    <mergeCell ref="AR54:AU62"/>
    <mergeCell ref="S55:AH55"/>
    <mergeCell ref="AX56:BR56"/>
    <mergeCell ref="Q57:T58"/>
    <mergeCell ref="U58:AH58"/>
    <mergeCell ref="AR45:AU53"/>
    <mergeCell ref="BS11:CN18"/>
    <mergeCell ref="B10:Q11"/>
    <mergeCell ref="B35:E63"/>
    <mergeCell ref="F35:P43"/>
    <mergeCell ref="S37:AM37"/>
    <mergeCell ref="S40:AM40"/>
    <mergeCell ref="S43:AM43"/>
    <mergeCell ref="B21:E29"/>
    <mergeCell ref="F21:Q23"/>
    <mergeCell ref="S23:AH23"/>
    <mergeCell ref="AO23:AS23"/>
    <mergeCell ref="AW23:BM23"/>
    <mergeCell ref="F24:Q26"/>
    <mergeCell ref="S26:AH26"/>
    <mergeCell ref="AO26:AS26"/>
    <mergeCell ref="AW26:BM26"/>
    <mergeCell ref="F27:Q29"/>
    <mergeCell ref="S28:AH28"/>
    <mergeCell ref="AV29:AX29"/>
    <mergeCell ref="AY29:BM29"/>
    <mergeCell ref="B12:E20"/>
    <mergeCell ref="F12:Q14"/>
    <mergeCell ref="S14:AH14"/>
    <mergeCell ref="AW14:BM14"/>
    <mergeCell ref="F15:Q17"/>
    <mergeCell ref="AO15:AS16"/>
    <mergeCell ref="S17:AH17"/>
    <mergeCell ref="AW17:BM17"/>
    <mergeCell ref="F18:Q20"/>
    <mergeCell ref="S19:AH19"/>
    <mergeCell ref="AV20:AX20"/>
    <mergeCell ref="AY20:BM20"/>
    <mergeCell ref="BE10:BG10"/>
    <mergeCell ref="BH10:BI10"/>
    <mergeCell ref="BJ10:BL10"/>
    <mergeCell ref="BM10:BN10"/>
    <mergeCell ref="R11:AL11"/>
    <mergeCell ref="AM11:AU11"/>
    <mergeCell ref="AV11:BP11"/>
    <mergeCell ref="AL10:AM10"/>
    <mergeCell ref="AN10:AP10"/>
    <mergeCell ref="AQ10:AR10"/>
    <mergeCell ref="AV10:AY10"/>
    <mergeCell ref="AZ10:BB10"/>
    <mergeCell ref="BC10:BD10"/>
    <mergeCell ref="Z10:AC10"/>
    <mergeCell ref="AD10:AF10"/>
    <mergeCell ref="AG10:AH10"/>
    <mergeCell ref="AI10:AK10"/>
    <mergeCell ref="B6:K7"/>
    <mergeCell ref="L6:Q6"/>
    <mergeCell ref="U6:Z6"/>
    <mergeCell ref="AA6:AR6"/>
    <mergeCell ref="AP7:AR7"/>
    <mergeCell ref="AS6:AZ6"/>
    <mergeCell ref="L7:N7"/>
    <mergeCell ref="O7:Q7"/>
    <mergeCell ref="R7:T7"/>
    <mergeCell ref="U7:W7"/>
    <mergeCell ref="X7:Z7"/>
    <mergeCell ref="AA7:AC7"/>
    <mergeCell ref="AD7:AF7"/>
    <mergeCell ref="AG7:AI7"/>
    <mergeCell ref="AJ7:AL7"/>
    <mergeCell ref="AM7:AO7"/>
    <mergeCell ref="AS7:AT7"/>
    <mergeCell ref="AU7:AV7"/>
    <mergeCell ref="AW7:AX7"/>
    <mergeCell ref="AY7:AZ7"/>
  </mergeCells>
  <phoneticPr fontId="2"/>
  <pageMargins left="0.78740157480314965" right="0.31496062992125984" top="0.35433070866141736" bottom="0.15748031496062992"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B1:U68"/>
  <sheetViews>
    <sheetView showGridLines="0" zoomScale="87" zoomScaleNormal="87" workbookViewId="0"/>
  </sheetViews>
  <sheetFormatPr defaultColWidth="9" defaultRowHeight="19.5" customHeight="1"/>
  <cols>
    <col min="1" max="1" width="1.25" style="90" customWidth="1"/>
    <col min="2" max="3" width="5" style="90" customWidth="1"/>
    <col min="4" max="10" width="15" style="90" customWidth="1"/>
    <col min="11" max="11" width="1.25" style="90" customWidth="1"/>
    <col min="12" max="12" width="9" style="90"/>
    <col min="13" max="13" width="11.75" style="90" customWidth="1"/>
    <col min="14" max="18" width="9" style="90"/>
    <col min="19" max="19" width="23.125" style="90" customWidth="1"/>
    <col min="20" max="16384" width="9" style="90"/>
  </cols>
  <sheetData>
    <row r="1" spans="2:10" ht="19.5" customHeight="1">
      <c r="B1" s="2709" t="s">
        <v>76</v>
      </c>
      <c r="C1" s="2710"/>
      <c r="D1" s="2711"/>
      <c r="E1" s="104" t="s">
        <v>36</v>
      </c>
      <c r="F1" s="104" t="s">
        <v>37</v>
      </c>
      <c r="G1" s="351"/>
      <c r="H1" s="351"/>
    </row>
    <row r="2" spans="2:10" ht="19.5" customHeight="1">
      <c r="B2" s="2712"/>
      <c r="C2" s="2713"/>
      <c r="D2" s="2714"/>
      <c r="E2" s="306">
        <f>IF(I22="二元（雇用）",0,IF(AND(算定基礎賃金集計表!BC64/12&lt;1,算定基礎賃金集計表!BC64/12&gt;0),1,ROUNDDOWN(算定基礎賃金集計表!BC64/12,0)))</f>
        <v>0</v>
      </c>
      <c r="F2" s="306">
        <f>IF(I22="二元（労災）",0,IF(AND(算定基礎賃金集計表!CP64/12&lt;1,算定基礎賃金集計表!CP64/12&gt;0),1,ROUNDDOWN(算定基礎賃金集計表!CP64/12,0)))</f>
        <v>0</v>
      </c>
      <c r="G2" s="351"/>
      <c r="H2" s="344"/>
    </row>
    <row r="3" spans="2:10" ht="19.5" customHeight="1">
      <c r="B3" s="91"/>
      <c r="C3" s="91"/>
      <c r="D3" s="91"/>
      <c r="E3" s="91"/>
      <c r="F3" s="91"/>
      <c r="G3" s="91"/>
      <c r="H3" s="91"/>
    </row>
    <row r="4" spans="2:10" ht="19.5" customHeight="1">
      <c r="B4" s="2715" t="s">
        <v>79</v>
      </c>
      <c r="C4" s="2701" t="s">
        <v>8</v>
      </c>
      <c r="D4" s="2701"/>
      <c r="E4" s="104" t="s">
        <v>13</v>
      </c>
      <c r="F4" s="104" t="s">
        <v>14</v>
      </c>
      <c r="G4" s="104" t="s">
        <v>15</v>
      </c>
      <c r="H4" s="351"/>
    </row>
    <row r="5" spans="2:10" ht="19.5" customHeight="1">
      <c r="B5" s="2716"/>
      <c r="C5" s="2701" t="s">
        <v>7</v>
      </c>
      <c r="D5" s="2701"/>
      <c r="E5" s="92"/>
      <c r="F5" s="276">
        <v>0</v>
      </c>
      <c r="G5" s="92">
        <f>IF(AND(E6&gt;0,E9=0),G6,IF(G6+G9=0,ROUNDDOWN(E5*F5,0),G6+G9))</f>
        <v>0</v>
      </c>
      <c r="H5" s="345"/>
    </row>
    <row r="6" spans="2:10" ht="19.5" customHeight="1">
      <c r="B6" s="2716"/>
      <c r="C6" s="2701" t="s">
        <v>505</v>
      </c>
      <c r="D6" s="2701"/>
      <c r="E6" s="113">
        <f>算定基礎賃金集計表!U89</f>
        <v>0</v>
      </c>
      <c r="F6" s="277"/>
      <c r="G6" s="105">
        <f>算定基礎賃金集計表!AZ89</f>
        <v>0</v>
      </c>
      <c r="H6" s="345"/>
    </row>
    <row r="7" spans="2:10" ht="19.5" hidden="1" customHeight="1">
      <c r="B7" s="2716"/>
      <c r="C7"/>
      <c r="D7"/>
      <c r="E7"/>
      <c r="H7"/>
    </row>
    <row r="8" spans="2:10" ht="19.5" hidden="1" customHeight="1">
      <c r="B8" s="2716"/>
      <c r="C8"/>
      <c r="D8"/>
      <c r="E8"/>
      <c r="F8"/>
      <c r="G8"/>
      <c r="H8" s="345"/>
    </row>
    <row r="9" spans="2:10" ht="19.5" customHeight="1">
      <c r="B9" s="2716"/>
      <c r="C9" s="2701" t="s">
        <v>39</v>
      </c>
      <c r="D9" s="2701"/>
      <c r="E9" s="113">
        <f>算定基礎賃金集計表!BT89</f>
        <v>0</v>
      </c>
      <c r="F9" s="114"/>
      <c r="G9" s="105">
        <f>算定基礎賃金集計表!CY89</f>
        <v>0</v>
      </c>
      <c r="H9" s="345"/>
    </row>
    <row r="10" spans="2:10" ht="19.5" customHeight="1" thickBot="1">
      <c r="B10" s="2717"/>
      <c r="C10" s="2701" t="s">
        <v>24</v>
      </c>
      <c r="D10" s="2701"/>
      <c r="E10" s="92">
        <f>算定基礎賃金集計表!CM103</f>
        <v>0</v>
      </c>
      <c r="F10" s="106">
        <f>IF(I22="二元（雇用）",0,0.02)</f>
        <v>0.02</v>
      </c>
      <c r="G10" s="92">
        <f>ROUNDDOWN(E10*F10,0)</f>
        <v>0</v>
      </c>
      <c r="H10" s="345"/>
    </row>
    <row r="11" spans="2:10" ht="19.5" customHeight="1">
      <c r="B11" s="93"/>
      <c r="C11" s="93"/>
      <c r="D11" s="93"/>
      <c r="E11" s="94"/>
      <c r="F11" s="94"/>
      <c r="G11" s="94"/>
      <c r="H11" s="2686" t="s">
        <v>724</v>
      </c>
      <c r="I11" s="2687"/>
    </row>
    <row r="12" spans="2:10" ht="19.5" customHeight="1">
      <c r="B12" s="2699" t="s">
        <v>80</v>
      </c>
      <c r="C12" s="2701" t="s">
        <v>8</v>
      </c>
      <c r="D12" s="2701"/>
      <c r="E12" s="104" t="s">
        <v>16</v>
      </c>
      <c r="F12" s="104" t="s">
        <v>17</v>
      </c>
      <c r="G12" s="581" t="s">
        <v>23</v>
      </c>
      <c r="H12" s="599" t="s">
        <v>722</v>
      </c>
      <c r="I12" s="600" t="s">
        <v>723</v>
      </c>
    </row>
    <row r="13" spans="2:10" ht="19.5" customHeight="1">
      <c r="B13" s="2700"/>
      <c r="C13" s="2701" t="s">
        <v>7</v>
      </c>
      <c r="D13" s="2701"/>
      <c r="E13" s="95">
        <f>IF(AND(E14&gt;0,E17=0),E14,IF(E6=E9,E6,0))</f>
        <v>0</v>
      </c>
      <c r="F13" s="276">
        <f>申告書記入イメージ!BB89</f>
        <v>0</v>
      </c>
      <c r="G13" s="582">
        <f>IF(E13=0,G14+G17,ROUNDDOWN(E13*F13,0))</f>
        <v>0</v>
      </c>
      <c r="H13" s="2688"/>
      <c r="I13" s="2689"/>
    </row>
    <row r="14" spans="2:10" ht="19.5" customHeight="1">
      <c r="B14" s="2700"/>
      <c r="C14" s="2701" t="s">
        <v>9</v>
      </c>
      <c r="D14" s="2702"/>
      <c r="E14" s="96">
        <f>IF(E6=E9,0,E6)</f>
        <v>0</v>
      </c>
      <c r="F14" s="277">
        <f>申告書記入イメージ!BB94</f>
        <v>0</v>
      </c>
      <c r="G14" s="583">
        <f>IF(OR(E14=0,E14=""),0,ROUNDDOWN(E14*F14,0))</f>
        <v>0</v>
      </c>
      <c r="H14" s="589" t="e">
        <f>#REF!</f>
        <v>#REF!</v>
      </c>
      <c r="I14" s="590" t="e">
        <f>ROUNDDOWN(#REF!*F14,0)</f>
        <v>#REF!</v>
      </c>
    </row>
    <row r="15" spans="2:10" ht="19.5" customHeight="1">
      <c r="B15" s="2700"/>
      <c r="C15" s="2703" t="s">
        <v>75</v>
      </c>
      <c r="D15" s="2704"/>
      <c r="E15" s="553"/>
      <c r="F15" s="121"/>
      <c r="G15" s="584"/>
      <c r="H15" s="2682"/>
      <c r="I15" s="2683"/>
      <c r="J15" s="586" t="s">
        <v>339</v>
      </c>
    </row>
    <row r="16" spans="2:10" ht="19.5" customHeight="1">
      <c r="B16" s="2700"/>
      <c r="C16" s="2705"/>
      <c r="D16" s="2706"/>
      <c r="E16" s="553"/>
      <c r="F16" s="122"/>
      <c r="G16" s="585"/>
      <c r="H16" s="2684"/>
      <c r="I16" s="2685"/>
      <c r="J16" s="587">
        <f>IF(申告書記入イメージ!AY124="",4,申告書記入イメージ!AY124)</f>
        <v>4</v>
      </c>
    </row>
    <row r="17" spans="2:20" ht="19.5" customHeight="1" thickBot="1">
      <c r="B17" s="2700"/>
      <c r="C17" s="2707"/>
      <c r="D17" s="2708"/>
      <c r="E17" s="113">
        <f>IF(E9=E6,0,E9)</f>
        <v>0</v>
      </c>
      <c r="F17" s="106">
        <f>申告書記入イメージ!$BB$99</f>
        <v>0</v>
      </c>
      <c r="G17" s="583">
        <f>IF(OR(E17=0,E17=""),0,ROUNDDOWN(E17*F17,0))</f>
        <v>0</v>
      </c>
      <c r="H17" s="588" t="e">
        <f>#REF!</f>
        <v>#REF!</v>
      </c>
      <c r="I17" s="591" t="e">
        <f>#REF!</f>
        <v>#REF!</v>
      </c>
      <c r="J17" s="586" t="s">
        <v>340</v>
      </c>
    </row>
    <row r="18" spans="2:20" ht="19.5" customHeight="1">
      <c r="B18" s="93"/>
      <c r="C18" s="93"/>
      <c r="D18" s="93"/>
      <c r="I18" s="98"/>
      <c r="J18" s="120" t="str">
        <f>IF(AND(J20="還付なし",J16&lt;&gt;""),"表示","非表示")</f>
        <v>非表示</v>
      </c>
    </row>
    <row r="19" spans="2:20" ht="19.5" customHeight="1">
      <c r="B19" s="2693" t="s">
        <v>77</v>
      </c>
      <c r="C19" s="2693"/>
      <c r="D19" s="2694"/>
      <c r="E19" s="96">
        <f>申告書記入イメージ!AF117</f>
        <v>0</v>
      </c>
      <c r="F19" s="107" t="s">
        <v>663</v>
      </c>
      <c r="G19" s="115">
        <f>申告書記入イメージ!CV105</f>
        <v>0</v>
      </c>
      <c r="H19" s="346"/>
      <c r="I19" s="98"/>
      <c r="J19" s="107" t="s">
        <v>171</v>
      </c>
    </row>
    <row r="20" spans="2:20" ht="19.5" customHeight="1">
      <c r="B20" s="93"/>
      <c r="C20" s="93"/>
      <c r="D20" s="93"/>
      <c r="J20" s="120" t="str">
        <f>IF(AND(申告書記入イメージ!$CD$129="充当を優先（残額は還付）",$G$5*2&lt;=$E$19),"還付なし","還付あり")</f>
        <v>還付あり</v>
      </c>
    </row>
    <row r="21" spans="2:20" ht="19.5" customHeight="1">
      <c r="B21" s="2695" t="s">
        <v>78</v>
      </c>
      <c r="C21" s="2696"/>
      <c r="D21" s="108" t="s">
        <v>64</v>
      </c>
      <c r="E21" s="109" t="s">
        <v>65</v>
      </c>
      <c r="F21" s="109" t="s">
        <v>66</v>
      </c>
      <c r="G21" s="91"/>
      <c r="H21" s="91"/>
      <c r="I21" s="107" t="s">
        <v>96</v>
      </c>
      <c r="J21" s="107" t="s">
        <v>95</v>
      </c>
    </row>
    <row r="22" spans="2:20" ht="19.5" customHeight="1">
      <c r="B22" s="2697"/>
      <c r="C22" s="2698"/>
      <c r="D22" s="99">
        <f>F27</f>
        <v>0</v>
      </c>
      <c r="E22" s="99">
        <f>G27</f>
        <v>0</v>
      </c>
      <c r="F22" s="100">
        <f>H27</f>
        <v>0</v>
      </c>
      <c r="G22" s="98"/>
      <c r="H22" s="98"/>
      <c r="I22" s="120" t="str">
        <f>IF(OR(E6=E9,AND(E6&gt;0,E9&gt;0)),"一元",IF(E9=0,"二元（労災）","二元（雇用）"))</f>
        <v>一元</v>
      </c>
      <c r="J22" s="120" t="str">
        <f>IF(I22="一元",IF($G$13&gt;=400000,"可能","不可能"),IF($G$13&gt;=200000,"可能","不可能"))</f>
        <v>不可能</v>
      </c>
    </row>
    <row r="23" spans="2:20" ht="19.5" customHeight="1">
      <c r="B23" s="93"/>
      <c r="C23" s="93"/>
      <c r="D23" s="93"/>
      <c r="I23" s="98"/>
    </row>
    <row r="24" spans="2:20" ht="19.5" customHeight="1">
      <c r="B24" s="2690" t="s">
        <v>87</v>
      </c>
      <c r="C24" s="101"/>
      <c r="D24" s="110" t="s">
        <v>81</v>
      </c>
      <c r="E24" s="111" t="s">
        <v>82</v>
      </c>
      <c r="F24" s="111" t="s">
        <v>83</v>
      </c>
      <c r="G24" s="112" t="s">
        <v>85</v>
      </c>
      <c r="H24" s="111" t="s">
        <v>341</v>
      </c>
      <c r="I24" s="111" t="s">
        <v>84</v>
      </c>
      <c r="J24" s="111" t="s">
        <v>86</v>
      </c>
      <c r="M24" s="534" t="s">
        <v>669</v>
      </c>
    </row>
    <row r="25" spans="2:20" ht="19.5" customHeight="1">
      <c r="B25" s="2691"/>
      <c r="C25" s="508" t="s">
        <v>10</v>
      </c>
      <c r="D25" s="92">
        <f>(INDEX(($D$31:$J$33,$D$38:$J$40,$D$44:$J$46,$D$60:$J$62,$D$66:$J$68),1,1,$M$25))</f>
        <v>0</v>
      </c>
      <c r="E25" s="92">
        <f>(INDEX(($D$31:$J$33,$D$38:$J$40,$D$44:$J$46,$D$60:$J$62,$D$66:$J$68),1,2,$M$25))</f>
        <v>0</v>
      </c>
      <c r="F25" s="92">
        <f>(INDEX(($D$31:$J$33,$D$38:$J$40,$D$44:$J$46,$D$60:$J$62,$D$66:$J$68),1,3,$M$25))</f>
        <v>0</v>
      </c>
      <c r="G25" s="92">
        <f>(INDEX(($D$31:$J$33,$D$38:$J$40,$D$44:$J$46,$D$60:$J$62,$D$66:$J$68),1,4,$M$25))</f>
        <v>0</v>
      </c>
      <c r="H25" s="92">
        <f>(INDEX(($D$31:$J$33,$D$38:$J$40,$D$44:$J$46,$D$60:$J$62,$D$66:$J$68),1,5,$M$25))</f>
        <v>0</v>
      </c>
      <c r="I25" s="92">
        <f>(INDEX(($D$31:$J$33,$D$38:$J$40,$D$44:$J$46,$D$60:$J$62,$D$66:$J$68),1,6,$M$25))</f>
        <v>0</v>
      </c>
      <c r="J25" s="92">
        <f>(INDEX(($D$31:$J$33,$D$38:$J$40,$D$44:$J$46,$D$60:$J$62,$D$66:$J$68),1,7,$M$25))</f>
        <v>0</v>
      </c>
      <c r="M25" s="535">
        <f>IF((T30+T37+T43+T50+T59+T65)=0,4,T30+T37+T43+T50+T59+T65)</f>
        <v>5</v>
      </c>
    </row>
    <row r="26" spans="2:20" ht="19.5" customHeight="1">
      <c r="B26" s="2691"/>
      <c r="C26" s="102" t="s">
        <v>11</v>
      </c>
      <c r="D26" s="92">
        <f>(INDEX(($D$31:$J$33,$D$38:$J$40,$D$44:$J$46,$D$60:$J$62,$D$66:$J$68),2,1,$M$25))</f>
        <v>0</v>
      </c>
      <c r="E26" s="92">
        <f>(INDEX(($D$31:$J$33,$D$38:$J$40,$D$44:$J$46,$D$60:$J$62,$D$66:$J$68),2,2,$M$25))</f>
        <v>0</v>
      </c>
      <c r="F26" s="108" t="s">
        <v>342</v>
      </c>
      <c r="G26" s="109" t="s">
        <v>343</v>
      </c>
      <c r="H26" s="109" t="s">
        <v>344</v>
      </c>
      <c r="I26" s="347"/>
      <c r="J26" s="92">
        <f>(INDEX(($D$31:$J$33,$D$38:$J$40,$D$44:$J$46,$D$60:$J$62,$D$66:$J$68),2,7,$M$25))</f>
        <v>0</v>
      </c>
    </row>
    <row r="27" spans="2:20" ht="19.5" customHeight="1">
      <c r="B27" s="2692"/>
      <c r="C27" s="508" t="s">
        <v>12</v>
      </c>
      <c r="D27" s="92">
        <f>(INDEX(($D$31:$J$33,$D$38:$J$40,$D$44:$J$46,$D$60:$J$62,$D$66:$J$68),3,1,$M$25))</f>
        <v>0</v>
      </c>
      <c r="E27" s="92">
        <f>(INDEX(($D$31:$J$33,$D$38:$J$40,$D$44:$J$46,$D$60:$J$62,$D$66:$J$68),3,2,$M$25))</f>
        <v>0</v>
      </c>
      <c r="F27" s="92">
        <f>(INDEX(($D$31:$J$33,$D$38:$J$40,$D$44:$J$46,$D$60:$J$62,$D$66:$J$68),3,3,$M$25))</f>
        <v>0</v>
      </c>
      <c r="G27" s="92">
        <f>(INDEX(($D$31:$J$33,$D$38:$J$40,$D$44:$J$46,$D$60:$J$62,$D$66:$J$68),3,4,$M$25))</f>
        <v>0</v>
      </c>
      <c r="H27" s="92">
        <f>(INDEX(($D$31:$J$33,$D$38:$J$40,$D$44:$J$46,$D$60:$J$62,$D$66:$J$68),3,5,$M$25))</f>
        <v>0</v>
      </c>
      <c r="I27" s="348"/>
      <c r="J27" s="92">
        <f>(INDEX(($D$31:$J$33,$D$38:$J$40,$D$44:$J$46,$D$60:$J$62,$D$66:$J$68),3,7,$M$25))</f>
        <v>0</v>
      </c>
    </row>
    <row r="28" spans="2:20" ht="19.5" customHeight="1">
      <c r="B28" s="345"/>
      <c r="C28" s="345"/>
      <c r="D28" s="345"/>
      <c r="E28" s="345"/>
      <c r="F28" s="345"/>
      <c r="G28" s="345"/>
      <c r="H28" s="345"/>
      <c r="I28" s="91"/>
      <c r="J28" s="345"/>
    </row>
    <row r="29" spans="2:20" ht="19.5" customHeight="1">
      <c r="B29" s="90" t="s">
        <v>345</v>
      </c>
      <c r="G29" s="98"/>
    </row>
    <row r="30" spans="2:20" ht="19.5" customHeight="1">
      <c r="B30" s="2690" t="s">
        <v>87</v>
      </c>
      <c r="C30" s="101"/>
      <c r="D30" s="110" t="s">
        <v>81</v>
      </c>
      <c r="E30" s="111" t="s">
        <v>82</v>
      </c>
      <c r="F30" s="111" t="s">
        <v>83</v>
      </c>
      <c r="G30" s="112" t="s">
        <v>85</v>
      </c>
      <c r="H30" s="111" t="s">
        <v>341</v>
      </c>
      <c r="I30" s="111" t="s">
        <v>84</v>
      </c>
      <c r="J30" s="111" t="s">
        <v>86</v>
      </c>
      <c r="M30" s="529" t="s">
        <v>665</v>
      </c>
      <c r="N30" s="530"/>
      <c r="O30" s="530"/>
      <c r="P30" s="530"/>
      <c r="Q30" s="530"/>
      <c r="R30" s="530"/>
      <c r="S30" s="530"/>
      <c r="T30" s="531" t="b">
        <f>IF(AND(T31,T32,T33),1)</f>
        <v>0</v>
      </c>
    </row>
    <row r="31" spans="2:20" ht="19.5" customHeight="1">
      <c r="B31" s="2691"/>
      <c r="C31" s="508" t="s">
        <v>10</v>
      </c>
      <c r="D31" s="92">
        <f>IF(OR($G$19="",$G$19=0,$G$19=1),$G$13,IF($G$13-$G$19*INT($G$13/$G$19)=0,$G$13/3,IF($G$13-$G$19*INT($G$13/$G$19)=2,INT($G$13/$G$19)+2,INT($G$13/$G$19)+1)))</f>
        <v>0</v>
      </c>
      <c r="E31" s="97">
        <f>IF(OR($G$5="",$G$5=0),0,IF($E$19&lt;=$G$5,0,IF($E$19-$G$5&gt;D31,D31,$E$19-$G$5)))</f>
        <v>0</v>
      </c>
      <c r="F31" s="97">
        <f>H33</f>
        <v>0</v>
      </c>
      <c r="G31" s="103">
        <f>IF(OR(D31="",D31=0),0,D31-E31+F31)</f>
        <v>0</v>
      </c>
      <c r="H31" s="103">
        <v>0</v>
      </c>
      <c r="I31" s="97">
        <f>$G$10</f>
        <v>0</v>
      </c>
      <c r="J31" s="97">
        <f>IF(OR(D31="",D31=0),0,G31+I31)</f>
        <v>0</v>
      </c>
      <c r="M31" s="515"/>
      <c r="N31" s="511" t="s">
        <v>647</v>
      </c>
      <c r="O31" s="510" t="s">
        <v>648</v>
      </c>
      <c r="P31" s="510"/>
      <c r="Q31" s="510"/>
      <c r="R31" s="510"/>
      <c r="S31" s="510"/>
      <c r="T31" s="536" t="b">
        <f>IF($E$19&gt;$G$5,1)</f>
        <v>0</v>
      </c>
    </row>
    <row r="32" spans="2:20" ht="19.5" customHeight="1">
      <c r="B32" s="2691"/>
      <c r="C32" s="102" t="s">
        <v>11</v>
      </c>
      <c r="D32" s="99">
        <f>IF(OR($G$19="",$G$19=0,$G$19=1),0,IF($G$13="",0,IF($G$19=1,0,INT($G$13/3))))</f>
        <v>0</v>
      </c>
      <c r="E32" s="100">
        <f>IF(OR($G$19="",$G$19=0,$G$19=1),0,IF($G$5="",0,IF($E$19-D31&lt;=$G$5,0,IF($G$19=1,0,IF($E$19-$G$5-E31&gt;=D32,D32,$E$19-$G$5-E31)))))</f>
        <v>0</v>
      </c>
      <c r="F32" s="108" t="s">
        <v>342</v>
      </c>
      <c r="G32" s="109" t="s">
        <v>343</v>
      </c>
      <c r="H32" s="109" t="s">
        <v>344</v>
      </c>
      <c r="I32" s="347"/>
      <c r="J32" s="97">
        <f>IF(OR($G$19="",$G$19=0,$G$19=1),0,IF(D32=0,0,D32-E32))</f>
        <v>0</v>
      </c>
      <c r="M32" s="515"/>
      <c r="N32" s="511" t="s">
        <v>649</v>
      </c>
      <c r="O32" s="510" t="s">
        <v>652</v>
      </c>
      <c r="P32" s="510"/>
      <c r="Q32" s="509"/>
      <c r="R32" s="509"/>
      <c r="S32" s="510"/>
      <c r="T32" s="539" t="b">
        <f>IF(申告書記入イメージ!$CD$129="充当を優先（残額は還付）",1)</f>
        <v>0</v>
      </c>
    </row>
    <row r="33" spans="2:20" ht="19.5" customHeight="1">
      <c r="B33" s="2692"/>
      <c r="C33" s="508" t="s">
        <v>12</v>
      </c>
      <c r="D33" s="92">
        <f>IF(OR($G$19="",$G$19=0,$G$19=1),0,IF($G$13="",0,IF($G$19=1,0,INT($G$13/3))))</f>
        <v>0</v>
      </c>
      <c r="E33" s="97">
        <f>IF(OR($G$19="",$G$19=0,$G$19=1),0,IF($G$5="",0,IF($E$19-D31-D32&lt;=$G$5,0,IF($G$19=1,0,IF($E$19-$G$5-E31-E32&gt;=D33,D33,$E$19-$G$5-E31-E32)))))</f>
        <v>0</v>
      </c>
      <c r="F33" s="99">
        <f>IF(申告書記入イメージ!$CD$129="充当を優先（残額は還付）",IF(OR($G$5="",$G$5=0),0,IF($G$19=1,IF($G$5&gt;=$E$19,0,E31),E31+E32+E33)),0)</f>
        <v>0</v>
      </c>
      <c r="G33" s="99">
        <f>IF($E$19-$G$5-F33-H31&gt;0,$E$19-$G$5-F33-H31,0)</f>
        <v>0</v>
      </c>
      <c r="H33" s="100">
        <f>IF(OR($G$5="",$G$5=0),0,IF($E$19&lt;=$G$5,$G$5-$E$19,0))</f>
        <v>0</v>
      </c>
      <c r="I33" s="348"/>
      <c r="J33" s="97">
        <f>IF(OR($G$19="",$G$19=0,$G$19=1),0,IF(D33=0,0,D33-E33))</f>
        <v>0</v>
      </c>
      <c r="M33" s="515"/>
      <c r="N33" s="511" t="s">
        <v>650</v>
      </c>
      <c r="O33" s="512" t="s">
        <v>655</v>
      </c>
      <c r="P33" s="513" t="s">
        <v>654</v>
      </c>
      <c r="Q33" s="513"/>
      <c r="R33" s="513"/>
      <c r="S33" s="513"/>
      <c r="T33" s="523" t="b">
        <f>IF($J16=1,1)</f>
        <v>0</v>
      </c>
    </row>
    <row r="34" spans="2:20" ht="19.5" customHeight="1">
      <c r="B34" s="345"/>
      <c r="C34" s="345"/>
      <c r="D34" s="345"/>
      <c r="E34" s="98"/>
      <c r="F34" s="345"/>
      <c r="G34" s="345"/>
      <c r="H34" s="98"/>
      <c r="I34" s="91"/>
      <c r="J34" s="98"/>
      <c r="M34" s="515"/>
      <c r="N34" s="511"/>
      <c r="O34" s="512"/>
      <c r="P34" s="513" t="s">
        <v>656</v>
      </c>
      <c r="Q34" s="513"/>
      <c r="R34" s="513"/>
      <c r="S34" s="513"/>
      <c r="T34" s="524"/>
    </row>
    <row r="35" spans="2:20" ht="19.5" customHeight="1">
      <c r="B35" s="345"/>
      <c r="C35" s="345"/>
      <c r="D35" s="345"/>
      <c r="E35" s="98"/>
      <c r="F35" s="345"/>
      <c r="G35" s="345"/>
      <c r="H35" s="98"/>
      <c r="I35" s="91"/>
      <c r="J35" s="98"/>
      <c r="M35" s="516"/>
      <c r="N35" s="517"/>
      <c r="O35" s="518"/>
      <c r="P35" s="519" t="s">
        <v>657</v>
      </c>
      <c r="Q35" s="520"/>
      <c r="R35" s="520"/>
      <c r="S35" s="520"/>
      <c r="T35" s="525"/>
    </row>
    <row r="36" spans="2:20" ht="19.5" customHeight="1">
      <c r="B36" s="90" t="s">
        <v>346</v>
      </c>
      <c r="H36" s="98"/>
      <c r="M36" s="510"/>
      <c r="N36" s="510"/>
      <c r="T36" s="510"/>
    </row>
    <row r="37" spans="2:20" ht="19.5" customHeight="1">
      <c r="B37" s="2690" t="s">
        <v>87</v>
      </c>
      <c r="C37" s="101"/>
      <c r="D37" s="110" t="s">
        <v>81</v>
      </c>
      <c r="E37" s="111" t="s">
        <v>82</v>
      </c>
      <c r="F37" s="111" t="s">
        <v>83</v>
      </c>
      <c r="G37" s="112" t="s">
        <v>85</v>
      </c>
      <c r="H37" s="111" t="s">
        <v>341</v>
      </c>
      <c r="I37" s="111" t="s">
        <v>84</v>
      </c>
      <c r="J37" s="111" t="s">
        <v>86</v>
      </c>
      <c r="M37" s="529" t="s">
        <v>670</v>
      </c>
      <c r="N37" s="530"/>
      <c r="O37" s="530"/>
      <c r="P37" s="530"/>
      <c r="Q37" s="530"/>
      <c r="R37" s="530"/>
      <c r="S37" s="530"/>
      <c r="T37" s="531" t="b">
        <f>IF(AND(T38,T39,T40),2)</f>
        <v>0</v>
      </c>
    </row>
    <row r="38" spans="2:20" ht="19.5" customHeight="1">
      <c r="B38" s="2691"/>
      <c r="C38" s="508" t="s">
        <v>10</v>
      </c>
      <c r="D38" s="92">
        <f>IF(OR($G$19="",$G$19=0,$G$19=1),$G$13,IF($G$13-$G$19*INT($G$13/$G$19)=0,$G$13/3,IF($G$13-$G$19*INT($G$13/$G$19)=2,INT($G$13/$G$19)+2,INT($G$13/$G$19)+1)))</f>
        <v>0</v>
      </c>
      <c r="E38" s="97">
        <v>0</v>
      </c>
      <c r="F38" s="97">
        <f>H40</f>
        <v>0</v>
      </c>
      <c r="G38" s="103">
        <f>IF(OR(D38="",D38=0),0,D38-E38+F38)</f>
        <v>0</v>
      </c>
      <c r="H38" s="103">
        <f>IF(申告書記入イメージ!$CD$129="充当を優先（残額は還付）",IF(OR($G$5="",$G$5=0),0,IF($E$19-$G$5&gt;$G$10,$G$10,IF($E$19-$G$5&lt;0,0,$E$19-$G$5))),0)</f>
        <v>0</v>
      </c>
      <c r="I38" s="97">
        <f>$G$10-H38</f>
        <v>0</v>
      </c>
      <c r="J38" s="97">
        <f>IF(OR(D38="",D38=0),0,G38+I38)</f>
        <v>0</v>
      </c>
      <c r="M38" s="515"/>
      <c r="N38" s="511" t="s">
        <v>647</v>
      </c>
      <c r="O38" s="510" t="s">
        <v>648</v>
      </c>
      <c r="P38" s="510"/>
      <c r="Q38" s="510"/>
      <c r="R38" s="510"/>
      <c r="S38" s="510"/>
      <c r="T38" s="536" t="b">
        <f>IF($E$19&gt;$G$5,1)</f>
        <v>0</v>
      </c>
    </row>
    <row r="39" spans="2:20" ht="19.5" customHeight="1">
      <c r="B39" s="2691"/>
      <c r="C39" s="102" t="s">
        <v>11</v>
      </c>
      <c r="D39" s="99">
        <f>IF(OR($G$19="",$G$19=0,$G$19=1),0,IF($G$13="",0,IF($G$19=1,0,INT($G$13/3))))</f>
        <v>0</v>
      </c>
      <c r="E39" s="100">
        <v>0</v>
      </c>
      <c r="F39" s="108" t="s">
        <v>342</v>
      </c>
      <c r="G39" s="109" t="s">
        <v>343</v>
      </c>
      <c r="H39" s="109" t="s">
        <v>344</v>
      </c>
      <c r="I39" s="347"/>
      <c r="J39" s="97">
        <f>IF(OR($G$19="",$G$19=0,$G$19=1),0,IF(D39=0,0,D39-E39))</f>
        <v>0</v>
      </c>
      <c r="M39" s="515"/>
      <c r="N39" s="511" t="s">
        <v>649</v>
      </c>
      <c r="O39" s="510" t="s">
        <v>652</v>
      </c>
      <c r="P39" s="510"/>
      <c r="Q39" s="509"/>
      <c r="R39" s="510"/>
      <c r="S39" s="509"/>
      <c r="T39" s="539" t="b">
        <f>IF(申告書記入イメージ!$CD$129="充当を優先（残額は還付）",1)</f>
        <v>0</v>
      </c>
    </row>
    <row r="40" spans="2:20" ht="19.5" customHeight="1">
      <c r="B40" s="2692"/>
      <c r="C40" s="508" t="s">
        <v>12</v>
      </c>
      <c r="D40" s="92">
        <f>IF(OR($G$19="",$G$19=0,$G$19=1),0,IF($G$13="",0,IF($G$19=1,0,INT($G$13/3))))</f>
        <v>0</v>
      </c>
      <c r="E40" s="97">
        <v>0</v>
      </c>
      <c r="F40" s="99">
        <f>H38</f>
        <v>0</v>
      </c>
      <c r="G40" s="99">
        <f>IF($E$19-$G$5-F40&gt;0,$E$19-$G$5-F40,0)</f>
        <v>0</v>
      </c>
      <c r="H40" s="100">
        <f>IF(OR($G$5="",$G$5=0),0,IF($E$19&lt;=$G$5,$G$5-$E$19,0))</f>
        <v>0</v>
      </c>
      <c r="I40" s="348"/>
      <c r="J40" s="97">
        <f>IF(OR($G$19="",$G$19=0,$G$19=1),0,IF(D40=0,0,D40-E40))</f>
        <v>0</v>
      </c>
      <c r="M40" s="516"/>
      <c r="N40" s="517" t="s">
        <v>650</v>
      </c>
      <c r="O40" s="518" t="s">
        <v>671</v>
      </c>
      <c r="P40" s="520" t="s">
        <v>658</v>
      </c>
      <c r="Q40" s="520"/>
      <c r="R40" s="520"/>
      <c r="S40" s="521"/>
      <c r="T40" s="536" t="b">
        <f>IF($J16=2,1)</f>
        <v>0</v>
      </c>
    </row>
    <row r="41" spans="2:20" ht="19.5" customHeight="1">
      <c r="B41" s="345"/>
      <c r="C41" s="345"/>
      <c r="D41" s="345"/>
      <c r="E41" s="98"/>
      <c r="F41" s="345"/>
      <c r="G41" s="345"/>
      <c r="H41" s="98"/>
      <c r="I41" s="91"/>
      <c r="J41" s="98"/>
      <c r="M41" s="509"/>
      <c r="N41" s="509"/>
      <c r="O41" s="509"/>
      <c r="P41" s="509"/>
      <c r="Q41" s="509"/>
      <c r="R41" s="509"/>
      <c r="S41" s="509"/>
      <c r="T41" s="509"/>
    </row>
    <row r="42" spans="2:20" ht="19.5" customHeight="1">
      <c r="B42" s="90" t="s">
        <v>347</v>
      </c>
      <c r="T42" s="510"/>
    </row>
    <row r="43" spans="2:20" ht="19.5" customHeight="1">
      <c r="B43" s="2690" t="s">
        <v>87</v>
      </c>
      <c r="C43" s="101"/>
      <c r="D43" s="110" t="s">
        <v>81</v>
      </c>
      <c r="E43" s="111" t="s">
        <v>82</v>
      </c>
      <c r="F43" s="111" t="s">
        <v>83</v>
      </c>
      <c r="G43" s="112" t="s">
        <v>85</v>
      </c>
      <c r="H43" s="111" t="s">
        <v>341</v>
      </c>
      <c r="I43" s="111" t="s">
        <v>84</v>
      </c>
      <c r="J43" s="111" t="s">
        <v>86</v>
      </c>
      <c r="M43" s="529" t="s">
        <v>672</v>
      </c>
      <c r="N43" s="530"/>
      <c r="O43" s="530"/>
      <c r="P43" s="530"/>
      <c r="Q43" s="530"/>
      <c r="R43" s="530"/>
      <c r="S43" s="530"/>
      <c r="T43" s="531" t="b">
        <f>IF(AND(T44,T45,T46),3)</f>
        <v>0</v>
      </c>
    </row>
    <row r="44" spans="2:20" ht="19.5" customHeight="1">
      <c r="B44" s="2691"/>
      <c r="C44" s="508" t="s">
        <v>10</v>
      </c>
      <c r="D44" s="92">
        <f>IF(OR($G$19="",$G$19=0,$G$19=1),$G$13,IF($G$13-$G$19*INT($G$13/$G$19)=0,$G$13/3,IF($G$13-$G$19*INT($G$13/$G$19)=2,INT($G$13/$G$19)+2,INT($G$13/$G$19)+1)))</f>
        <v>0</v>
      </c>
      <c r="E44" s="97">
        <f>IF(OR($G$5="",$G$5=0),0,IF($E$19&lt;=$G$5,0,IF($E$19-$G$5&gt;D44,D44,$E$19-$G$5)))</f>
        <v>0</v>
      </c>
      <c r="F44" s="97">
        <f>H46</f>
        <v>0</v>
      </c>
      <c r="G44" s="103">
        <f>IF(OR(D44="",D44=0),0,IF(D44&lt;E44,D44,D44-E44+F44))</f>
        <v>0</v>
      </c>
      <c r="H44" s="103">
        <f>IF(申告書記入イメージ!$CD$129="充当を優先（残額は還付）",IF(OR($G$5="",$G$5=0),0,IF($E$19-$G$5&gt;E44,IF($E$19-$G$5-E44&gt;$G$10,$G$10,$E$19-$G$5-E44),0)),0)</f>
        <v>0</v>
      </c>
      <c r="I44" s="97">
        <f>$G$10-H44</f>
        <v>0</v>
      </c>
      <c r="J44" s="97">
        <f>IF(OR(D44="",D44=0),0,G44+I44)</f>
        <v>0</v>
      </c>
      <c r="M44" s="515"/>
      <c r="N44" s="511" t="s">
        <v>647</v>
      </c>
      <c r="O44" s="510" t="s">
        <v>659</v>
      </c>
      <c r="P44" s="510"/>
      <c r="Q44" s="510"/>
      <c r="R44" s="510"/>
      <c r="S44" s="510"/>
      <c r="T44" s="536" t="b">
        <f>IF($E$19&gt;$G$5,1)</f>
        <v>0</v>
      </c>
    </row>
    <row r="45" spans="2:20" ht="19.5" customHeight="1">
      <c r="B45" s="2691"/>
      <c r="C45" s="102" t="s">
        <v>11</v>
      </c>
      <c r="D45" s="99">
        <f>IF(OR($G$19="",$G$19=0,$G$19=1),0,IF($G$13="",0,IF($G$19=1,0,INT($G$13/3))))</f>
        <v>0</v>
      </c>
      <c r="E45" s="100">
        <f>IF(OR($G$19="",$G$19=0,$G$19=1),0,IF($G$5="",0,IF($E$19-$G$5-E44-H44&lt;0,0,IF(D45&lt;$E$19-$G$5-E44-H44,D45,$E$19-$G$5-E44-H44))))</f>
        <v>0</v>
      </c>
      <c r="F45" s="108" t="s">
        <v>342</v>
      </c>
      <c r="G45" s="109" t="s">
        <v>343</v>
      </c>
      <c r="H45" s="109" t="s">
        <v>344</v>
      </c>
      <c r="I45" s="347"/>
      <c r="J45" s="97">
        <f>IF(OR($G$19="",$G$19=0,$G$19=1),0,IF(D45=0,0,D45-E45))</f>
        <v>0</v>
      </c>
      <c r="M45" s="515"/>
      <c r="N45" s="511" t="s">
        <v>649</v>
      </c>
      <c r="O45" s="510" t="s">
        <v>652</v>
      </c>
      <c r="P45" s="510"/>
      <c r="Q45" s="509"/>
      <c r="R45" s="509"/>
      <c r="S45" s="509"/>
      <c r="T45" s="539" t="b">
        <f>IF(申告書記入イメージ!$CD$129="充当を優先（残額は還付）",1)</f>
        <v>0</v>
      </c>
    </row>
    <row r="46" spans="2:20" ht="19.5" customHeight="1">
      <c r="B46" s="2692"/>
      <c r="C46" s="508" t="s">
        <v>12</v>
      </c>
      <c r="D46" s="92">
        <f>IF(OR($G$19="",$G$19=0,$G$19=1),0,IF($G$13="",0,IF($G$19=1,0,INT($G$13/3))))</f>
        <v>0</v>
      </c>
      <c r="E46" s="97">
        <f>IF(OR($G$19="",$G$19=0,$G$19=1),0,IF($G$5="",0,IF($E$19-$G$5-E44-H44-E45&lt;0,0,IF(D45&lt;$E$19-$G$5-E44-H44-E45,D45,$E$19-$G$5-E44-H44-E45))))</f>
        <v>0</v>
      </c>
      <c r="F46" s="99">
        <f>IF(申告書記入イメージ!$CD$129="充当を優先（残額は還付）",IF(OR($G$5="",$G$5=0),0,IF($G$19=1,IF($G$5&gt;=$E$19,0,E44+H44),E44+E45+E46+H44)),0)</f>
        <v>0</v>
      </c>
      <c r="G46" s="99">
        <f>IF($E$19-$G$5-F46&gt;0,$E$19-$G$5-F46,0)</f>
        <v>0</v>
      </c>
      <c r="H46" s="100">
        <f>IF(OR($G$5="",$G$5=0),0,IF($E$19&lt;=$G$5,$G$5-$E$19,0))</f>
        <v>0</v>
      </c>
      <c r="I46" s="348"/>
      <c r="J46" s="97">
        <f>IF(OR($G$19="",$G$19=0,$G$19=1),0,IF(D46=0,0,D46-E46))</f>
        <v>0</v>
      </c>
      <c r="M46" s="515"/>
      <c r="N46" s="511" t="s">
        <v>650</v>
      </c>
      <c r="O46" s="512" t="s">
        <v>673</v>
      </c>
      <c r="P46" s="513" t="s">
        <v>660</v>
      </c>
      <c r="Q46" s="513"/>
      <c r="R46" s="513"/>
      <c r="S46" s="513"/>
      <c r="T46" s="523" t="b">
        <f>IF($J16=3,1)</f>
        <v>0</v>
      </c>
    </row>
    <row r="47" spans="2:20" ht="19.5" customHeight="1">
      <c r="B47" s="345"/>
      <c r="C47" s="345"/>
      <c r="D47" s="345"/>
      <c r="E47" s="98"/>
      <c r="F47" s="345"/>
      <c r="G47" s="345"/>
      <c r="H47" s="98"/>
      <c r="I47" s="91"/>
      <c r="J47" s="98"/>
      <c r="M47" s="515"/>
      <c r="N47" s="511"/>
      <c r="O47" s="512"/>
      <c r="P47" s="513" t="s">
        <v>674</v>
      </c>
      <c r="Q47" s="513"/>
      <c r="R47" s="513"/>
      <c r="S47" s="513"/>
      <c r="T47" s="523"/>
    </row>
    <row r="48" spans="2:20" ht="19.5" customHeight="1">
      <c r="B48" s="345"/>
      <c r="C48" s="345"/>
      <c r="D48" s="345"/>
      <c r="E48" s="98"/>
      <c r="F48" s="345"/>
      <c r="G48" s="345"/>
      <c r="H48" s="98"/>
      <c r="I48" s="91"/>
      <c r="J48" s="98"/>
      <c r="M48" s="515"/>
      <c r="N48" s="511"/>
      <c r="O48" s="512"/>
      <c r="P48" s="513"/>
      <c r="Q48" s="513" t="s">
        <v>661</v>
      </c>
      <c r="R48" s="513"/>
      <c r="S48" s="513"/>
      <c r="T48" s="527"/>
    </row>
    <row r="49" spans="2:21" ht="19.5" customHeight="1">
      <c r="B49" s="345"/>
      <c r="C49" s="345"/>
      <c r="D49" s="345"/>
      <c r="E49" s="98"/>
      <c r="F49" s="345"/>
      <c r="G49" s="345"/>
      <c r="H49" s="98"/>
      <c r="I49" s="91"/>
      <c r="J49" s="98"/>
      <c r="M49" s="516"/>
      <c r="N49" s="517"/>
      <c r="O49" s="518"/>
      <c r="P49" s="520"/>
      <c r="Q49" s="520" t="s">
        <v>675</v>
      </c>
      <c r="R49" s="520"/>
      <c r="S49" s="520"/>
      <c r="T49" s="528"/>
    </row>
    <row r="50" spans="2:21" ht="19.5" customHeight="1">
      <c r="B50" s="345"/>
      <c r="C50" s="345"/>
      <c r="D50" s="345"/>
      <c r="E50" s="98"/>
      <c r="F50" s="345"/>
      <c r="G50" s="345"/>
      <c r="H50" s="98"/>
      <c r="I50" s="91"/>
      <c r="J50" s="98"/>
      <c r="M50" s="529" t="s">
        <v>666</v>
      </c>
      <c r="N50" s="530"/>
      <c r="O50" s="530"/>
      <c r="P50" s="530"/>
      <c r="Q50" s="530"/>
      <c r="R50" s="530"/>
      <c r="S50" s="530"/>
      <c r="T50" s="531" t="b">
        <f>IF(AND(T51,T52,T53),3)</f>
        <v>0</v>
      </c>
    </row>
    <row r="51" spans="2:21" ht="19.5" customHeight="1">
      <c r="B51" s="345"/>
      <c r="C51" s="345"/>
      <c r="D51" s="345"/>
      <c r="E51" s="98"/>
      <c r="F51" s="345"/>
      <c r="G51" s="345"/>
      <c r="H51" s="98"/>
      <c r="I51" s="91"/>
      <c r="J51" s="98"/>
      <c r="M51" s="515"/>
      <c r="N51" s="511" t="s">
        <v>647</v>
      </c>
      <c r="O51" s="510" t="s">
        <v>648</v>
      </c>
      <c r="P51" s="510"/>
      <c r="Q51" s="510"/>
      <c r="R51" s="510"/>
      <c r="S51" s="510"/>
      <c r="T51" s="536" t="b">
        <f>IF($E$19&gt;$G$5,1)</f>
        <v>0</v>
      </c>
    </row>
    <row r="52" spans="2:21" ht="19.5" customHeight="1">
      <c r="B52" s="345"/>
      <c r="C52" s="345"/>
      <c r="D52" s="345"/>
      <c r="E52" s="98"/>
      <c r="F52" s="345"/>
      <c r="G52" s="345"/>
      <c r="H52" s="98"/>
      <c r="I52" s="91"/>
      <c r="J52" s="98"/>
      <c r="M52" s="515"/>
      <c r="N52" s="511" t="s">
        <v>649</v>
      </c>
      <c r="O52" s="510" t="s">
        <v>652</v>
      </c>
      <c r="P52" s="510"/>
      <c r="Q52" s="509"/>
      <c r="R52" s="510"/>
      <c r="S52" s="510"/>
      <c r="T52" s="539" t="b">
        <f>IF(申告書記入イメージ!$CD$129="充当を優先（残額は還付）",1)</f>
        <v>0</v>
      </c>
    </row>
    <row r="53" spans="2:21" ht="19.5" customHeight="1">
      <c r="B53" s="345"/>
      <c r="C53" s="345"/>
      <c r="D53" s="345"/>
      <c r="E53" s="98"/>
      <c r="F53" s="345"/>
      <c r="G53" s="345"/>
      <c r="H53" s="98"/>
      <c r="I53" s="91"/>
      <c r="J53" s="98"/>
      <c r="M53" s="516"/>
      <c r="N53" s="517" t="s">
        <v>650</v>
      </c>
      <c r="O53" s="518" t="s">
        <v>653</v>
      </c>
      <c r="P53" s="521" t="s">
        <v>654</v>
      </c>
      <c r="Q53" s="521"/>
      <c r="R53" s="521"/>
      <c r="S53" s="521"/>
      <c r="T53" s="536">
        <f>IF(OR($J$16=4,$J$16=""),1,0)</f>
        <v>1</v>
      </c>
      <c r="U53" s="511"/>
    </row>
    <row r="54" spans="2:21" ht="19.5" customHeight="1">
      <c r="B54" s="90" t="s">
        <v>349</v>
      </c>
      <c r="E54" s="98"/>
      <c r="F54" s="98"/>
      <c r="G54" s="98"/>
      <c r="H54" s="98"/>
      <c r="I54" s="98"/>
      <c r="U54" s="509"/>
    </row>
    <row r="55" spans="2:21" ht="19.5" hidden="1" customHeight="1">
      <c r="C55" s="90" t="s">
        <v>348</v>
      </c>
      <c r="H55" s="98"/>
      <c r="U55" s="509"/>
    </row>
    <row r="56" spans="2:21" ht="19.5" hidden="1" customHeight="1">
      <c r="C56" s="90" t="s">
        <v>350</v>
      </c>
      <c r="E56" s="98"/>
      <c r="H56" s="98"/>
      <c r="U56" s="509"/>
    </row>
    <row r="57" spans="2:21" ht="19.5" hidden="1" customHeight="1">
      <c r="C57" s="90" t="s">
        <v>351</v>
      </c>
      <c r="H57" s="98"/>
      <c r="U57" s="514"/>
    </row>
    <row r="58" spans="2:21" ht="19.5" hidden="1" customHeight="1">
      <c r="C58" s="90" t="s">
        <v>352</v>
      </c>
      <c r="H58" s="98"/>
    </row>
    <row r="59" spans="2:21" ht="19.5" customHeight="1">
      <c r="B59" s="2690" t="s">
        <v>87</v>
      </c>
      <c r="C59" s="101"/>
      <c r="D59" s="110" t="s">
        <v>81</v>
      </c>
      <c r="E59" s="111" t="s">
        <v>82</v>
      </c>
      <c r="F59" s="111" t="s">
        <v>83</v>
      </c>
      <c r="G59" s="112" t="s">
        <v>85</v>
      </c>
      <c r="H59" s="111" t="s">
        <v>341</v>
      </c>
      <c r="I59" s="111" t="s">
        <v>84</v>
      </c>
      <c r="J59" s="111" t="s">
        <v>86</v>
      </c>
      <c r="M59" s="529" t="s">
        <v>667</v>
      </c>
      <c r="N59" s="530"/>
      <c r="O59" s="530"/>
      <c r="P59" s="530"/>
      <c r="Q59" s="530"/>
      <c r="R59" s="530"/>
      <c r="S59" s="530"/>
      <c r="T59" s="531" t="b">
        <f>IF(AND(T60,T61,T62),4)</f>
        <v>0</v>
      </c>
    </row>
    <row r="60" spans="2:21" ht="19.5" customHeight="1">
      <c r="B60" s="2691"/>
      <c r="C60" s="508" t="s">
        <v>10</v>
      </c>
      <c r="D60" s="92">
        <f>IF(OR($G$19="",$G$19=0,$G$19=1),$G$13,IF($G$13-$G$19*INT($G$13/$G$19)=0,$G$13/3,IF($G$13-$G$19*INT($G$13/$G$19)=2,INT($G$13/$G$19)+2,INT($G$13/$G$19)+1)))</f>
        <v>0</v>
      </c>
      <c r="E60" s="97"/>
      <c r="F60" s="97">
        <f>H62</f>
        <v>0</v>
      </c>
      <c r="G60" s="103">
        <f>IF(OR(D60="",D60=0),0,D60-E60+F60)</f>
        <v>0</v>
      </c>
      <c r="H60" s="103">
        <v>0</v>
      </c>
      <c r="I60" s="97">
        <f>$G$10</f>
        <v>0</v>
      </c>
      <c r="J60" s="97">
        <f>IF(OR(D60="",D60=0),0,G60+I60)</f>
        <v>0</v>
      </c>
      <c r="M60" s="515"/>
      <c r="N60" s="511" t="s">
        <v>647</v>
      </c>
      <c r="O60" s="510" t="s">
        <v>648</v>
      </c>
      <c r="P60" s="510"/>
      <c r="Q60" s="510"/>
      <c r="R60" s="510"/>
      <c r="S60" s="510"/>
      <c r="T60" s="536" t="b">
        <f>IF($E$19&gt;$G$5,1)</f>
        <v>0</v>
      </c>
    </row>
    <row r="61" spans="2:21" ht="19.5" customHeight="1">
      <c r="B61" s="2691"/>
      <c r="C61" s="102" t="s">
        <v>11</v>
      </c>
      <c r="D61" s="99">
        <f>IF(OR($G$19="",$G$19=0,$G$19=1),0,IF($G$13="",0,IF($G$19=1,0,INT($G$13/3))))</f>
        <v>0</v>
      </c>
      <c r="E61" s="100"/>
      <c r="F61" s="108" t="s">
        <v>342</v>
      </c>
      <c r="G61" s="109" t="s">
        <v>343</v>
      </c>
      <c r="H61" s="109" t="s">
        <v>344</v>
      </c>
      <c r="I61" s="347"/>
      <c r="J61" s="97">
        <f>IF(OR($G$19="",$G$19=0,$G$19=1),0,IF(D61=0,0,D61-E61))</f>
        <v>0</v>
      </c>
      <c r="M61" s="515"/>
      <c r="N61" s="511" t="s">
        <v>649</v>
      </c>
      <c r="O61" s="510" t="s">
        <v>679</v>
      </c>
      <c r="P61" s="510"/>
      <c r="Q61" s="509"/>
      <c r="R61" s="509"/>
      <c r="S61" s="509"/>
      <c r="T61" s="539" t="b">
        <f>IF(申告書記入イメージ!$CD$129="充当しない（全額を還付）",1)</f>
        <v>0</v>
      </c>
    </row>
    <row r="62" spans="2:21" ht="19.5" customHeight="1">
      <c r="B62" s="2692"/>
      <c r="C62" s="508" t="s">
        <v>12</v>
      </c>
      <c r="D62" s="92">
        <f>IF(OR($G$19="",$G$19=0,$G$19=1),0,IF($G$13="",0,IF($G$19=1,0,INT($G$13/3))))</f>
        <v>0</v>
      </c>
      <c r="E62" s="97"/>
      <c r="F62" s="99"/>
      <c r="G62" s="99">
        <f>IF($E$19-$G$5-F62-H60&gt;0,$E$19-$G$5-F62-H60,0)</f>
        <v>0</v>
      </c>
      <c r="H62" s="100">
        <f>IF(OR($G$5="",$G$5=0),0,IF($E$19&lt;=$G$5,$G$5-$E$19,0))</f>
        <v>0</v>
      </c>
      <c r="I62" s="348"/>
      <c r="J62" s="97">
        <f>IF(OR($G$19="",$G$19=0,$G$19=1),0,IF(D62=0,0,D62-E62))</f>
        <v>0</v>
      </c>
      <c r="M62" s="516"/>
      <c r="N62" s="517" t="s">
        <v>650</v>
      </c>
      <c r="O62" s="522" t="s">
        <v>651</v>
      </c>
      <c r="P62" s="521"/>
      <c r="Q62" s="521"/>
      <c r="R62" s="521"/>
      <c r="S62" s="521"/>
      <c r="T62" s="536"/>
    </row>
    <row r="63" spans="2:21" ht="19.5" customHeight="1">
      <c r="B63" s="345"/>
      <c r="C63" s="345"/>
      <c r="D63" s="345"/>
      <c r="E63" s="98"/>
      <c r="F63" s="345"/>
      <c r="G63" s="345"/>
      <c r="H63" s="98"/>
      <c r="I63" s="91"/>
      <c r="J63" s="98"/>
      <c r="M63" s="510"/>
      <c r="N63" s="511"/>
      <c r="O63" s="512"/>
      <c r="P63" s="510"/>
      <c r="Q63" s="510"/>
      <c r="R63" s="510"/>
      <c r="S63" s="510"/>
    </row>
    <row r="64" spans="2:21" ht="19.5" customHeight="1">
      <c r="B64" s="533" t="s">
        <v>664</v>
      </c>
    </row>
    <row r="65" spans="2:20" ht="19.5" customHeight="1">
      <c r="B65" s="2690" t="s">
        <v>87</v>
      </c>
      <c r="C65" s="101"/>
      <c r="D65" s="110" t="s">
        <v>81</v>
      </c>
      <c r="E65" s="111" t="s">
        <v>82</v>
      </c>
      <c r="F65" s="111" t="s">
        <v>83</v>
      </c>
      <c r="G65" s="112" t="s">
        <v>85</v>
      </c>
      <c r="H65" s="111" t="s">
        <v>341</v>
      </c>
      <c r="I65" s="111" t="s">
        <v>84</v>
      </c>
      <c r="J65" s="111" t="s">
        <v>86</v>
      </c>
      <c r="M65" s="529" t="s">
        <v>668</v>
      </c>
      <c r="N65" s="532"/>
      <c r="O65" s="532"/>
      <c r="P65" s="532"/>
      <c r="Q65" s="532"/>
      <c r="R65" s="532"/>
      <c r="S65" s="532"/>
      <c r="T65" s="531">
        <f>IF($E$19&lt;=$G$5,5)</f>
        <v>5</v>
      </c>
    </row>
    <row r="66" spans="2:20" ht="19.5" customHeight="1">
      <c r="B66" s="2691"/>
      <c r="C66" s="508" t="s">
        <v>10</v>
      </c>
      <c r="D66" s="92">
        <f>IF(OR($G$19="",$G$19=0,$G$19=1),$G$13,IF($G$13-$G$19*INT($G$13/$G$19)=0,$G$13/3,IF($G$13-$G$19*INT($G$13/$G$19)=2,INT($G$13/$G$19)+2,INT($G$13/$G$19)+1)))</f>
        <v>0</v>
      </c>
      <c r="E66" s="97"/>
      <c r="F66" s="97">
        <f>H68</f>
        <v>0</v>
      </c>
      <c r="G66" s="103">
        <f>IF(OR(D66="",D66=0),0,D66-E66+F66)</f>
        <v>0</v>
      </c>
      <c r="H66" s="103">
        <v>0</v>
      </c>
      <c r="I66" s="97">
        <f>$G$10</f>
        <v>0</v>
      </c>
      <c r="J66" s="97">
        <f>IF(OR(D66="",D66=0),0,G66+I66)</f>
        <v>0</v>
      </c>
      <c r="M66" s="515"/>
      <c r="N66" s="511" t="s">
        <v>647</v>
      </c>
      <c r="O66" s="510" t="s">
        <v>662</v>
      </c>
      <c r="P66" s="510"/>
      <c r="Q66" s="510"/>
      <c r="R66" s="510"/>
      <c r="S66" s="510"/>
      <c r="T66" s="523">
        <f>IF($E$19&lt;=$G$5,1)</f>
        <v>1</v>
      </c>
    </row>
    <row r="67" spans="2:20" ht="19.5" customHeight="1">
      <c r="B67" s="2691"/>
      <c r="C67" s="102" t="s">
        <v>11</v>
      </c>
      <c r="D67" s="99">
        <f>IF(OR($G$19="",$G$19=0,$G$19=1),0,IF($G$13="",0,IF($G$19=1,0,INT($G$13/3))))</f>
        <v>0</v>
      </c>
      <c r="E67" s="100"/>
      <c r="F67" s="108" t="s">
        <v>342</v>
      </c>
      <c r="G67" s="109" t="s">
        <v>343</v>
      </c>
      <c r="H67" s="109" t="s">
        <v>344</v>
      </c>
      <c r="I67" s="347"/>
      <c r="J67" s="97">
        <f>IF(OR($G$19="",$G$19=0,$G$19=1),0,IF(D67=0,0,D67-E67))</f>
        <v>0</v>
      </c>
      <c r="M67" s="515"/>
      <c r="N67" s="511" t="s">
        <v>649</v>
      </c>
      <c r="O67" s="509" t="s">
        <v>676</v>
      </c>
      <c r="P67" s="510"/>
      <c r="Q67" s="509"/>
      <c r="R67" s="509"/>
      <c r="S67" s="509"/>
      <c r="T67" s="523"/>
    </row>
    <row r="68" spans="2:20" ht="19.5" customHeight="1">
      <c r="B68" s="2692"/>
      <c r="C68" s="508" t="s">
        <v>12</v>
      </c>
      <c r="D68" s="92">
        <f>IF(OR($G$19="",$G$19=0,$G$19=1),0,IF($G$13="",0,IF($G$19=1,0,INT($G$13/3))))</f>
        <v>0</v>
      </c>
      <c r="E68" s="97"/>
      <c r="F68" s="99"/>
      <c r="G68" s="99"/>
      <c r="H68" s="100">
        <f>IF(OR($G$5="",$G$5=0),0,IF($E$19&lt;=$G$5,$G$5-$E$19,0))</f>
        <v>0</v>
      </c>
      <c r="I68" s="348"/>
      <c r="J68" s="97">
        <f>IF(OR($G$19="",$G$19=0,$G$19=1),0,IF(D68=0,0,D68-E68))</f>
        <v>0</v>
      </c>
      <c r="M68" s="516"/>
      <c r="N68" s="517" t="s">
        <v>650</v>
      </c>
      <c r="O68" s="522" t="s">
        <v>651</v>
      </c>
      <c r="P68" s="521"/>
      <c r="Q68" s="521"/>
      <c r="R68" s="521"/>
      <c r="S68" s="521"/>
      <c r="T68" s="526"/>
    </row>
  </sheetData>
  <sheetProtection selectLockedCells="1"/>
  <mergeCells count="23">
    <mergeCell ref="B1:D2"/>
    <mergeCell ref="B4:B10"/>
    <mergeCell ref="C4:D4"/>
    <mergeCell ref="C5:D5"/>
    <mergeCell ref="C6:D6"/>
    <mergeCell ref="C9:D9"/>
    <mergeCell ref="C10:D10"/>
    <mergeCell ref="H15:I16"/>
    <mergeCell ref="H11:I11"/>
    <mergeCell ref="H13:I13"/>
    <mergeCell ref="B59:B62"/>
    <mergeCell ref="B65:B68"/>
    <mergeCell ref="B19:D19"/>
    <mergeCell ref="B21:C22"/>
    <mergeCell ref="B24:B27"/>
    <mergeCell ref="B30:B33"/>
    <mergeCell ref="B37:B40"/>
    <mergeCell ref="B43:B46"/>
    <mergeCell ref="B12:B17"/>
    <mergeCell ref="C12:D12"/>
    <mergeCell ref="C13:D13"/>
    <mergeCell ref="C14:D14"/>
    <mergeCell ref="C15:D17"/>
  </mergeCells>
  <phoneticPr fontId="2"/>
  <conditionalFormatting sqref="M30:S30">
    <cfRule type="expression" dxfId="5" priority="6">
      <formula>$T$30</formula>
    </cfRule>
  </conditionalFormatting>
  <conditionalFormatting sqref="M37:S37">
    <cfRule type="expression" dxfId="4" priority="5">
      <formula>$T$37</formula>
    </cfRule>
  </conditionalFormatting>
  <conditionalFormatting sqref="M43:S43">
    <cfRule type="expression" dxfId="3" priority="4">
      <formula>$T$43</formula>
    </cfRule>
  </conditionalFormatting>
  <conditionalFormatting sqref="M50:S50">
    <cfRule type="expression" dxfId="2" priority="3">
      <formula>$T$50</formula>
    </cfRule>
  </conditionalFormatting>
  <conditionalFormatting sqref="M59:S59">
    <cfRule type="expression" dxfId="1" priority="2">
      <formula>$T$59</formula>
    </cfRule>
  </conditionalFormatting>
  <conditionalFormatting sqref="M65:S65">
    <cfRule type="expression" dxfId="0" priority="1">
      <formula>$T$65</formula>
    </cfRule>
  </conditionalFormatting>
  <printOptions horizontalCentered="1"/>
  <pageMargins left="0.59055118110236227" right="0.59055118110236227" top="1.1811023622047245" bottom="0.59055118110236227" header="0.78740157480314965" footer="0.51181102362204722"/>
  <pageSetup paperSize="9" scale="80" orientation="portrait" r:id="rId1"/>
  <headerFooter alignWithMargins="0">
    <oddHeader>&amp;C&amp;14労働保険保険料率等入力シート</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I21"/>
  <sheetViews>
    <sheetView zoomScaleNormal="100" workbookViewId="0"/>
  </sheetViews>
  <sheetFormatPr defaultColWidth="9" defaultRowHeight="11.25"/>
  <cols>
    <col min="1" max="2" width="2.625" style="8" customWidth="1"/>
    <col min="3" max="7" width="8.125" style="8" customWidth="1"/>
    <col min="8" max="8" width="19.25" style="8" customWidth="1"/>
    <col min="9" max="12" width="8.125" style="8" customWidth="1"/>
    <col min="13" max="14" width="9" style="8"/>
    <col min="15" max="15" width="31.875" style="8" bestFit="1" customWidth="1"/>
    <col min="16" max="16384" width="9" style="8"/>
  </cols>
  <sheetData>
    <row r="2" spans="2:9" ht="18.75">
      <c r="B2" s="296" t="s">
        <v>273</v>
      </c>
    </row>
    <row r="4" spans="2:9">
      <c r="B4" s="8" t="s">
        <v>274</v>
      </c>
    </row>
    <row r="5" spans="2:9">
      <c r="C5" s="8" t="s">
        <v>275</v>
      </c>
      <c r="D5" s="297"/>
      <c r="E5" s="297"/>
      <c r="F5" s="297"/>
      <c r="G5" s="297"/>
      <c r="H5" s="297"/>
      <c r="I5" s="297"/>
    </row>
    <row r="6" spans="2:9">
      <c r="C6" s="298">
        <v>2023</v>
      </c>
    </row>
    <row r="7" spans="2:9">
      <c r="C7" s="299" t="str">
        <f>TEXT(DATE(LEFT(C6,4),5,1),"ggge年")</f>
        <v>令和5年</v>
      </c>
      <c r="D7" s="299" t="str">
        <f>TEXT(DATE(LEFT(C6-65,4),3,1),"ggge年")</f>
        <v>昭和33年</v>
      </c>
    </row>
    <row r="10" spans="2:9">
      <c r="B10" s="8" t="s">
        <v>276</v>
      </c>
    </row>
    <row r="11" spans="2:9">
      <c r="C11" s="2718" t="s">
        <v>277</v>
      </c>
      <c r="D11" s="2719"/>
      <c r="E11" s="2721" t="s">
        <v>278</v>
      </c>
      <c r="F11" s="2722"/>
      <c r="H11" s="8" t="s">
        <v>725</v>
      </c>
      <c r="I11" s="8" t="s">
        <v>734</v>
      </c>
    </row>
    <row r="12" spans="2:9">
      <c r="C12" s="2720"/>
      <c r="D12" s="2297"/>
      <c r="E12" s="299" t="s">
        <v>279</v>
      </c>
      <c r="F12" s="299" t="s">
        <v>280</v>
      </c>
      <c r="H12" s="128" t="s">
        <v>279</v>
      </c>
      <c r="I12" s="128" t="s">
        <v>279</v>
      </c>
    </row>
    <row r="13" spans="2:9">
      <c r="C13" s="2721" t="s">
        <v>281</v>
      </c>
      <c r="D13" s="2722"/>
      <c r="E13" s="300"/>
      <c r="F13" s="300">
        <v>15.5</v>
      </c>
      <c r="H13" s="602">
        <v>9.5</v>
      </c>
      <c r="I13" s="602">
        <v>13.5</v>
      </c>
    </row>
    <row r="14" spans="2:9" ht="27" customHeight="1">
      <c r="C14" s="2723" t="s">
        <v>282</v>
      </c>
      <c r="D14" s="2724"/>
      <c r="E14" s="300"/>
      <c r="F14" s="300">
        <v>17.5</v>
      </c>
      <c r="H14" s="602">
        <v>11.5</v>
      </c>
      <c r="I14" s="602">
        <v>15.5</v>
      </c>
    </row>
    <row r="15" spans="2:9">
      <c r="C15" s="2721" t="s">
        <v>283</v>
      </c>
      <c r="D15" s="2722"/>
      <c r="E15" s="300"/>
      <c r="F15" s="300">
        <v>18.5</v>
      </c>
      <c r="H15" s="602">
        <v>12.5</v>
      </c>
      <c r="I15" s="602">
        <v>16.5</v>
      </c>
    </row>
    <row r="18" spans="8:8">
      <c r="H18" s="128"/>
    </row>
    <row r="19" spans="8:8">
      <c r="H19" s="602"/>
    </row>
    <row r="20" spans="8:8">
      <c r="H20" s="602"/>
    </row>
    <row r="21" spans="8:8">
      <c r="H21" s="602"/>
    </row>
  </sheetData>
  <mergeCells count="5">
    <mergeCell ref="C11:D12"/>
    <mergeCell ref="E11:F11"/>
    <mergeCell ref="C13:D13"/>
    <mergeCell ref="C14:D14"/>
    <mergeCell ref="C15:D15"/>
  </mergeCells>
  <phoneticPr fontId="2"/>
  <pageMargins left="0.59055118110236227" right="0.15748031496062992" top="0.74803149606299213" bottom="0.74803149606299213" header="0.31496062992125984" footer="0.31496062992125984"/>
  <pageSetup paperSize="9" scale="85"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EE255"/>
  <sheetViews>
    <sheetView showGridLines="0" view="pageBreakPreview" zoomScale="85" zoomScaleNormal="85" zoomScaleSheetLayoutView="85" workbookViewId="0">
      <selection activeCell="AF32" sqref="AF32:AN33"/>
    </sheetView>
  </sheetViews>
  <sheetFormatPr defaultColWidth="9" defaultRowHeight="13.5"/>
  <cols>
    <col min="1" max="14" width="0.875" style="499" customWidth="1"/>
    <col min="15" max="105" width="2.5" style="499" customWidth="1"/>
    <col min="106" max="106" width="2.375" style="499" customWidth="1"/>
    <col min="107" max="138" width="1.5" style="499" customWidth="1"/>
    <col min="139" max="16384" width="9" style="499"/>
  </cols>
  <sheetData>
    <row r="1" spans="1:135" ht="8.25" customHeight="1"/>
    <row r="2" spans="1:135" ht="17.25">
      <c r="A2" s="287"/>
      <c r="B2" s="287"/>
      <c r="C2" s="287"/>
      <c r="D2" s="287"/>
      <c r="E2" s="287"/>
      <c r="F2" s="287"/>
      <c r="G2" s="2912" t="str">
        <f>DBCS(TEXT(DATE(LEFT('設定シート（非表示）'!C6,4),0,1),"ggge年度"))&amp;"　確定保険料・一般拠出金算定基礎賃金集計表 ／ 令和４年度　概算保険料（雇用保険分）算定内訳"</f>
        <v>令和４年度　確定保険料・一般拠出金算定基礎賃金集計表 ／ 令和４年度　概算保険料（雇用保険分）算定内訳</v>
      </c>
      <c r="H2" s="2912"/>
      <c r="I2" s="2912"/>
      <c r="J2" s="2912"/>
      <c r="K2" s="2912"/>
      <c r="L2" s="2912"/>
      <c r="M2" s="2912"/>
      <c r="N2" s="2912"/>
      <c r="O2" s="2912"/>
      <c r="P2" s="2912"/>
      <c r="Q2" s="2912"/>
      <c r="R2" s="2912"/>
      <c r="S2" s="2912"/>
      <c r="T2" s="2912"/>
      <c r="U2" s="2912"/>
      <c r="V2" s="2912"/>
      <c r="W2" s="2912"/>
      <c r="X2" s="2912"/>
      <c r="Y2" s="2912"/>
      <c r="Z2" s="2912"/>
      <c r="AA2" s="2912"/>
      <c r="AB2" s="2912"/>
      <c r="AC2" s="2912"/>
      <c r="AD2" s="2912"/>
      <c r="AE2" s="2912"/>
      <c r="AF2" s="2912"/>
      <c r="AG2" s="2912"/>
      <c r="AH2" s="2912"/>
      <c r="AI2" s="2912"/>
      <c r="AJ2" s="2912"/>
      <c r="AK2" s="2912"/>
      <c r="AL2" s="2912"/>
      <c r="AM2" s="2912"/>
      <c r="AN2" s="2912"/>
      <c r="AO2" s="2912"/>
      <c r="AP2" s="2912"/>
      <c r="AQ2" s="2912"/>
      <c r="AR2" s="2912"/>
      <c r="AS2" s="2912"/>
      <c r="AT2" s="2912"/>
      <c r="AU2" s="2912"/>
      <c r="AV2" s="2912"/>
      <c r="AW2" s="2912"/>
      <c r="AX2" s="2912"/>
      <c r="AY2" s="2912"/>
      <c r="AZ2" s="2912"/>
      <c r="BA2" s="2912"/>
      <c r="BB2" s="1461"/>
      <c r="BC2" s="1461"/>
      <c r="BD2" s="1461"/>
      <c r="BE2" s="1461"/>
      <c r="BF2" s="1461"/>
      <c r="BG2" s="1461"/>
      <c r="BH2" s="1461"/>
      <c r="BI2" s="1461"/>
      <c r="BJ2" s="1461"/>
      <c r="BK2" s="1461"/>
      <c r="BL2" s="1461"/>
      <c r="BM2" s="1461"/>
      <c r="BN2" s="287"/>
      <c r="BO2" s="287"/>
      <c r="BP2" s="2891" t="s">
        <v>271</v>
      </c>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row>
    <row r="3" spans="1:135">
      <c r="A3" s="287"/>
      <c r="B3" s="287"/>
      <c r="C3" s="287"/>
      <c r="D3" s="287"/>
      <c r="E3" s="287"/>
      <c r="F3" s="287"/>
      <c r="G3" s="2892" t="str">
        <f>"（算定期間　"&amp;TEXT(DATE(LEFT('設定シート（非表示）'!C6,4)-1,1,1),"ggge年")&amp;"4月～"&amp;TEXT(DATE(LEFT('設定シート（非表示）'!C6,4),1,1),"ggge年")&amp;"3月）"</f>
        <v>（算定期間　令和4年4月～令和5年3月）</v>
      </c>
      <c r="H3" s="2892"/>
      <c r="I3" s="2892"/>
      <c r="J3" s="2892"/>
      <c r="K3" s="2892"/>
      <c r="L3" s="2892"/>
      <c r="M3" s="2892"/>
      <c r="N3" s="2892"/>
      <c r="O3" s="2892"/>
      <c r="P3" s="2892"/>
      <c r="Q3" s="2892"/>
      <c r="R3" s="2892"/>
      <c r="S3" s="2892"/>
      <c r="T3" s="2892"/>
      <c r="U3" s="2892"/>
      <c r="V3" s="2892"/>
      <c r="W3" s="2892"/>
      <c r="X3" s="2892"/>
      <c r="Y3" s="2892"/>
      <c r="Z3" s="2892"/>
      <c r="AA3" s="2892"/>
      <c r="AB3" s="2892"/>
      <c r="AC3" s="2892"/>
      <c r="AD3" s="2892"/>
      <c r="AE3" s="2892"/>
      <c r="AF3" s="2892"/>
      <c r="AG3" s="2892"/>
      <c r="AH3" s="2892"/>
      <c r="AI3" s="287"/>
      <c r="AJ3" s="287"/>
      <c r="AK3" s="287"/>
      <c r="AL3" s="287"/>
      <c r="AM3" s="287"/>
      <c r="AN3" s="287"/>
      <c r="AO3" s="287"/>
      <c r="AQ3" s="601" t="s">
        <v>721</v>
      </c>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row>
    <row r="4" spans="1:135" ht="6.75" customHeight="1">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95"/>
      <c r="CZ4" s="295"/>
      <c r="DA4" s="295"/>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row>
    <row r="5" spans="1:135" ht="6.75" customHeight="1">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row>
    <row r="6" spans="1:135" ht="9" customHeight="1">
      <c r="A6" s="2893" t="s">
        <v>270</v>
      </c>
      <c r="B6" s="2894"/>
      <c r="C6" s="2894"/>
      <c r="D6" s="2894"/>
      <c r="E6" s="2894"/>
      <c r="F6" s="2894"/>
      <c r="G6" s="2894"/>
      <c r="H6" s="2828"/>
      <c r="I6" s="2828"/>
      <c r="J6" s="2828"/>
      <c r="K6" s="2828"/>
      <c r="L6" s="2828"/>
      <c r="M6" s="2828"/>
      <c r="N6" s="2829"/>
      <c r="O6" s="2878" t="s">
        <v>269</v>
      </c>
      <c r="P6" s="2895"/>
      <c r="Q6" s="2895"/>
      <c r="R6" s="2896"/>
      <c r="S6" s="2903" t="s">
        <v>268</v>
      </c>
      <c r="T6" s="2904"/>
      <c r="U6" s="2878" t="s">
        <v>267</v>
      </c>
      <c r="V6" s="2895"/>
      <c r="W6" s="2895"/>
      <c r="X6" s="2896"/>
      <c r="Y6" s="2878" t="s">
        <v>266</v>
      </c>
      <c r="Z6" s="2895"/>
      <c r="AA6" s="2895"/>
      <c r="AB6" s="2895"/>
      <c r="AC6" s="2895"/>
      <c r="AD6" s="2895"/>
      <c r="AE6" s="2895"/>
      <c r="AF6" s="2895"/>
      <c r="AG6" s="2895"/>
      <c r="AH6" s="2895"/>
      <c r="AI6" s="2895"/>
      <c r="AJ6" s="2896"/>
      <c r="AK6" s="2878" t="s">
        <v>265</v>
      </c>
      <c r="AL6" s="2895"/>
      <c r="AM6" s="2895"/>
      <c r="AN6" s="2895"/>
      <c r="AO6" s="2895"/>
      <c r="AP6" s="2896"/>
      <c r="AQ6" s="294"/>
      <c r="AR6" s="2909" t="s">
        <v>264</v>
      </c>
      <c r="AS6" s="2910"/>
      <c r="AT6" s="2910"/>
      <c r="AU6" s="2910"/>
      <c r="AV6" s="2910"/>
      <c r="AW6" s="2910"/>
      <c r="AX6" s="2910"/>
      <c r="AY6" s="2910"/>
      <c r="AZ6" s="2910"/>
      <c r="BA6" s="2910"/>
      <c r="BB6" s="2910"/>
      <c r="BC6" s="2911"/>
      <c r="BD6" s="294"/>
      <c r="BE6" s="2868" t="s">
        <v>263</v>
      </c>
      <c r="BF6" s="2869"/>
      <c r="BG6" s="2869"/>
      <c r="BH6" s="2869"/>
      <c r="BI6" s="2869"/>
      <c r="BJ6" s="2869"/>
      <c r="BK6" s="2772"/>
      <c r="BL6" s="2872"/>
      <c r="BM6" s="2872"/>
      <c r="BN6" s="2872"/>
      <c r="BO6" s="2872"/>
      <c r="BP6" s="2872"/>
      <c r="BQ6" s="2872"/>
      <c r="BR6" s="2872"/>
      <c r="BS6" s="2872"/>
      <c r="BT6" s="2872"/>
      <c r="BU6" s="2872"/>
      <c r="BV6" s="2872"/>
      <c r="BW6" s="2872"/>
      <c r="BX6" s="2872"/>
      <c r="BY6" s="2872"/>
      <c r="BZ6" s="2872"/>
      <c r="CA6" s="2872"/>
      <c r="CB6" s="2772" t="s">
        <v>262</v>
      </c>
      <c r="CC6" s="2772"/>
      <c r="CD6" s="2772"/>
      <c r="CE6" s="2874"/>
      <c r="CF6" s="2874"/>
      <c r="CG6" s="2874"/>
      <c r="CH6" s="2874"/>
      <c r="CI6" s="2874"/>
      <c r="CJ6" s="2874"/>
      <c r="CK6" s="2874"/>
      <c r="CL6" s="2874"/>
      <c r="CM6" s="2874"/>
      <c r="CN6" s="2874"/>
      <c r="CO6" s="2874"/>
      <c r="CP6" s="2874"/>
      <c r="CQ6" s="2874"/>
      <c r="CR6" s="2876"/>
      <c r="CS6" s="2782" t="s">
        <v>261</v>
      </c>
      <c r="CT6" s="2782"/>
      <c r="CU6" s="2782"/>
      <c r="CV6" s="2782"/>
      <c r="CW6" s="2782"/>
      <c r="CX6" s="2782"/>
      <c r="CY6" s="2782"/>
      <c r="CZ6" s="2782"/>
      <c r="DA6" s="2782"/>
      <c r="DB6" s="294"/>
      <c r="DC6" s="294"/>
      <c r="DD6" s="294"/>
      <c r="DE6" s="294"/>
      <c r="DF6" s="294"/>
      <c r="DG6" s="294"/>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row>
    <row r="7" spans="1:135" ht="9" customHeight="1">
      <c r="A7" s="2879"/>
      <c r="B7" s="2830"/>
      <c r="C7" s="2830"/>
      <c r="D7" s="2830"/>
      <c r="E7" s="2830"/>
      <c r="F7" s="2830"/>
      <c r="G7" s="2830"/>
      <c r="H7" s="2830"/>
      <c r="I7" s="2830"/>
      <c r="J7" s="2830"/>
      <c r="K7" s="2830"/>
      <c r="L7" s="2830"/>
      <c r="M7" s="2830"/>
      <c r="N7" s="2831"/>
      <c r="O7" s="2897"/>
      <c r="P7" s="2898"/>
      <c r="Q7" s="2898"/>
      <c r="R7" s="2899"/>
      <c r="S7" s="2905"/>
      <c r="T7" s="2906"/>
      <c r="U7" s="2897"/>
      <c r="V7" s="2898"/>
      <c r="W7" s="2898"/>
      <c r="X7" s="2899"/>
      <c r="Y7" s="2897"/>
      <c r="Z7" s="2898"/>
      <c r="AA7" s="2898"/>
      <c r="AB7" s="2898"/>
      <c r="AC7" s="2898"/>
      <c r="AD7" s="2898"/>
      <c r="AE7" s="2898"/>
      <c r="AF7" s="2898"/>
      <c r="AG7" s="2898"/>
      <c r="AH7" s="2898"/>
      <c r="AI7" s="2898"/>
      <c r="AJ7" s="2899"/>
      <c r="AK7" s="2897"/>
      <c r="AL7" s="2898"/>
      <c r="AM7" s="2898"/>
      <c r="AN7" s="2898"/>
      <c r="AO7" s="2898"/>
      <c r="AP7" s="2899"/>
      <c r="AQ7" s="294"/>
      <c r="AR7" s="2909"/>
      <c r="AS7" s="2910"/>
      <c r="AT7" s="2910"/>
      <c r="AU7" s="2910"/>
      <c r="AV7" s="2910"/>
      <c r="AW7" s="2910"/>
      <c r="AX7" s="2910"/>
      <c r="AY7" s="2910"/>
      <c r="AZ7" s="2910"/>
      <c r="BA7" s="2910"/>
      <c r="BB7" s="2910"/>
      <c r="BC7" s="2911"/>
      <c r="BD7" s="294"/>
      <c r="BE7" s="2870"/>
      <c r="BF7" s="2871"/>
      <c r="BG7" s="2871"/>
      <c r="BH7" s="2871"/>
      <c r="BI7" s="2871"/>
      <c r="BJ7" s="2871"/>
      <c r="BK7" s="2873"/>
      <c r="BL7" s="2873"/>
      <c r="BM7" s="2873"/>
      <c r="BN7" s="2873"/>
      <c r="BO7" s="2873"/>
      <c r="BP7" s="2873"/>
      <c r="BQ7" s="2873"/>
      <c r="BR7" s="2873"/>
      <c r="BS7" s="2873"/>
      <c r="BT7" s="2873"/>
      <c r="BU7" s="2873"/>
      <c r="BV7" s="2873"/>
      <c r="BW7" s="2873"/>
      <c r="BX7" s="2873"/>
      <c r="BY7" s="2873"/>
      <c r="BZ7" s="2873"/>
      <c r="CA7" s="2873"/>
      <c r="CB7" s="2848"/>
      <c r="CC7" s="2848"/>
      <c r="CD7" s="2848"/>
      <c r="CE7" s="2875"/>
      <c r="CF7" s="2875"/>
      <c r="CG7" s="2875"/>
      <c r="CH7" s="2875"/>
      <c r="CI7" s="2875"/>
      <c r="CJ7" s="2875"/>
      <c r="CK7" s="2875"/>
      <c r="CL7" s="2875"/>
      <c r="CM7" s="2875"/>
      <c r="CN7" s="2875"/>
      <c r="CO7" s="2875"/>
      <c r="CP7" s="2875"/>
      <c r="CQ7" s="2875"/>
      <c r="CR7" s="2877"/>
      <c r="CS7" s="2782"/>
      <c r="CT7" s="2782"/>
      <c r="CU7" s="2782"/>
      <c r="CV7" s="2782"/>
      <c r="CW7" s="2782"/>
      <c r="CX7" s="2782"/>
      <c r="CY7" s="2782"/>
      <c r="CZ7" s="2782"/>
      <c r="DA7" s="2782"/>
      <c r="DB7" s="294"/>
      <c r="DC7" s="294"/>
      <c r="DD7" s="294"/>
      <c r="DE7" s="294"/>
      <c r="DF7" s="294"/>
      <c r="DG7" s="294"/>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row>
    <row r="8" spans="1:135" ht="9" customHeight="1">
      <c r="A8" s="2879"/>
      <c r="B8" s="2830"/>
      <c r="C8" s="2830"/>
      <c r="D8" s="2830"/>
      <c r="E8" s="2830"/>
      <c r="F8" s="2830"/>
      <c r="G8" s="2830"/>
      <c r="H8" s="2830"/>
      <c r="I8" s="2830"/>
      <c r="J8" s="2830"/>
      <c r="K8" s="2830"/>
      <c r="L8" s="2830"/>
      <c r="M8" s="2830"/>
      <c r="N8" s="2831"/>
      <c r="O8" s="2900"/>
      <c r="P8" s="2901"/>
      <c r="Q8" s="2901"/>
      <c r="R8" s="2902"/>
      <c r="S8" s="2907"/>
      <c r="T8" s="2908"/>
      <c r="U8" s="2900"/>
      <c r="V8" s="2901"/>
      <c r="W8" s="2901"/>
      <c r="X8" s="2902"/>
      <c r="Y8" s="2900"/>
      <c r="Z8" s="2901"/>
      <c r="AA8" s="2901"/>
      <c r="AB8" s="2901"/>
      <c r="AC8" s="2901"/>
      <c r="AD8" s="2901"/>
      <c r="AE8" s="2901"/>
      <c r="AF8" s="2901"/>
      <c r="AG8" s="2901"/>
      <c r="AH8" s="2901"/>
      <c r="AI8" s="2901"/>
      <c r="AJ8" s="2902"/>
      <c r="AK8" s="2900"/>
      <c r="AL8" s="2901"/>
      <c r="AM8" s="2901"/>
      <c r="AN8" s="2901"/>
      <c r="AO8" s="2901"/>
      <c r="AP8" s="2902"/>
      <c r="AQ8" s="294"/>
      <c r="AR8" s="2878" t="s">
        <v>260</v>
      </c>
      <c r="AS8" s="2828"/>
      <c r="AT8" s="2829"/>
      <c r="AU8" s="2825">
        <v>0</v>
      </c>
      <c r="AV8" s="2825"/>
      <c r="AW8" s="2825"/>
      <c r="AX8" s="2825"/>
      <c r="AY8" s="2825"/>
      <c r="AZ8" s="2825"/>
      <c r="BA8" s="2825"/>
      <c r="BB8" s="2828" t="s">
        <v>255</v>
      </c>
      <c r="BC8" s="2829"/>
      <c r="BD8" s="294"/>
      <c r="BE8" s="2834" t="s">
        <v>634</v>
      </c>
      <c r="BF8" s="2835"/>
      <c r="BG8" s="2835"/>
      <c r="BH8" s="2835"/>
      <c r="BI8" s="2835"/>
      <c r="BJ8" s="2835"/>
      <c r="BK8" s="2835"/>
      <c r="BL8" s="2835"/>
      <c r="BM8" s="2835"/>
      <c r="BN8" s="2835"/>
      <c r="BO8" s="2835"/>
      <c r="BP8" s="2835"/>
      <c r="BQ8" s="2835"/>
      <c r="BR8" s="2835"/>
      <c r="BS8" s="2835"/>
      <c r="BT8" s="2835"/>
      <c r="BU8" s="2835"/>
      <c r="BV8" s="2835"/>
      <c r="BW8" s="2835"/>
      <c r="BX8" s="2835"/>
      <c r="BY8" s="2835"/>
      <c r="BZ8" s="2835"/>
      <c r="CA8" s="2835"/>
      <c r="CB8" s="2835"/>
      <c r="CC8" s="2835"/>
      <c r="CD8" s="2835"/>
      <c r="CE8" s="2835"/>
      <c r="CF8" s="2835"/>
      <c r="CG8" s="2835"/>
      <c r="CH8" s="2835"/>
      <c r="CI8" s="2835"/>
      <c r="CJ8" s="2835"/>
      <c r="CK8" s="2835"/>
      <c r="CL8" s="2835"/>
      <c r="CM8" s="2835"/>
      <c r="CN8" s="2835"/>
      <c r="CO8" s="2835"/>
      <c r="CP8" s="2835"/>
      <c r="CQ8" s="2835"/>
      <c r="CR8" s="2836"/>
      <c r="CS8" s="2782"/>
      <c r="CT8" s="2782"/>
      <c r="CU8" s="2782"/>
      <c r="CV8" s="2782"/>
      <c r="CW8" s="2782"/>
      <c r="CX8" s="2782"/>
      <c r="CY8" s="2782"/>
      <c r="CZ8" s="2782"/>
      <c r="DA8" s="2782"/>
      <c r="DB8" s="294"/>
      <c r="DC8" s="294"/>
      <c r="DD8" s="294"/>
      <c r="DE8" s="294"/>
      <c r="DF8" s="294"/>
      <c r="DG8" s="294"/>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row>
    <row r="9" spans="1:135" ht="9" customHeight="1">
      <c r="A9" s="2879"/>
      <c r="B9" s="2830"/>
      <c r="C9" s="2830"/>
      <c r="D9" s="2830"/>
      <c r="E9" s="2830"/>
      <c r="F9" s="2830"/>
      <c r="G9" s="2830"/>
      <c r="H9" s="2830"/>
      <c r="I9" s="2830"/>
      <c r="J9" s="2830"/>
      <c r="K9" s="2830"/>
      <c r="L9" s="2830"/>
      <c r="M9" s="2830"/>
      <c r="N9" s="2831"/>
      <c r="O9" s="2840"/>
      <c r="P9" s="2841"/>
      <c r="Q9" s="2840"/>
      <c r="R9" s="2881"/>
      <c r="S9" s="2840"/>
      <c r="T9" s="2841"/>
      <c r="U9" s="2840"/>
      <c r="V9" s="2841"/>
      <c r="W9" s="2840"/>
      <c r="X9" s="2881"/>
      <c r="Y9" s="2840"/>
      <c r="Z9" s="2841"/>
      <c r="AA9" s="2840"/>
      <c r="AB9" s="2881"/>
      <c r="AC9" s="2840"/>
      <c r="AD9" s="2841"/>
      <c r="AE9" s="2840"/>
      <c r="AF9" s="2881"/>
      <c r="AG9" s="2840"/>
      <c r="AH9" s="2841"/>
      <c r="AI9" s="2840"/>
      <c r="AJ9" s="2881"/>
      <c r="AK9" s="2861">
        <v>0</v>
      </c>
      <c r="AL9" s="2886"/>
      <c r="AM9" s="2861">
        <v>0</v>
      </c>
      <c r="AN9" s="2862"/>
      <c r="AO9" s="2861">
        <v>0</v>
      </c>
      <c r="AP9" s="2862"/>
      <c r="AQ9" s="294"/>
      <c r="AR9" s="2879"/>
      <c r="AS9" s="2830"/>
      <c r="AT9" s="2831"/>
      <c r="AU9" s="2826"/>
      <c r="AV9" s="2826"/>
      <c r="AW9" s="2826"/>
      <c r="AX9" s="2826"/>
      <c r="AY9" s="2826"/>
      <c r="AZ9" s="2826"/>
      <c r="BA9" s="2826"/>
      <c r="BB9" s="2830"/>
      <c r="BC9" s="2831"/>
      <c r="BD9" s="294"/>
      <c r="BE9" s="2837"/>
      <c r="BF9" s="2838"/>
      <c r="BG9" s="2838"/>
      <c r="BH9" s="2838"/>
      <c r="BI9" s="2838"/>
      <c r="BJ9" s="2838"/>
      <c r="BK9" s="2838"/>
      <c r="BL9" s="2838"/>
      <c r="BM9" s="2838"/>
      <c r="BN9" s="2838"/>
      <c r="BO9" s="2838"/>
      <c r="BP9" s="2838"/>
      <c r="BQ9" s="2838"/>
      <c r="BR9" s="2838"/>
      <c r="BS9" s="2838"/>
      <c r="BT9" s="2838"/>
      <c r="BU9" s="2838"/>
      <c r="BV9" s="2838"/>
      <c r="BW9" s="2838"/>
      <c r="BX9" s="2838"/>
      <c r="BY9" s="2838"/>
      <c r="BZ9" s="2838"/>
      <c r="CA9" s="2838"/>
      <c r="CB9" s="2838"/>
      <c r="CC9" s="2838"/>
      <c r="CD9" s="2838"/>
      <c r="CE9" s="2838"/>
      <c r="CF9" s="2838"/>
      <c r="CG9" s="2838"/>
      <c r="CH9" s="2838"/>
      <c r="CI9" s="2838"/>
      <c r="CJ9" s="2838"/>
      <c r="CK9" s="2838"/>
      <c r="CL9" s="2838"/>
      <c r="CM9" s="2838"/>
      <c r="CN9" s="2838"/>
      <c r="CO9" s="2838"/>
      <c r="CP9" s="2838"/>
      <c r="CQ9" s="2838"/>
      <c r="CR9" s="2839"/>
      <c r="CS9" s="2867" t="s">
        <v>635</v>
      </c>
      <c r="CT9" s="2867"/>
      <c r="CU9" s="2867"/>
      <c r="CV9" s="2867"/>
      <c r="CW9" s="2867"/>
      <c r="CX9" s="2867"/>
      <c r="CY9" s="2867"/>
      <c r="CZ9" s="2867"/>
      <c r="DA9" s="2867"/>
      <c r="DB9" s="294"/>
      <c r="DC9" s="294"/>
      <c r="DD9" s="294"/>
      <c r="DE9" s="294"/>
      <c r="DF9" s="294"/>
      <c r="DG9" s="294"/>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row>
    <row r="10" spans="1:135" ht="9" customHeight="1">
      <c r="A10" s="2879"/>
      <c r="B10" s="2830"/>
      <c r="C10" s="2830"/>
      <c r="D10" s="2830"/>
      <c r="E10" s="2830"/>
      <c r="F10" s="2830"/>
      <c r="G10" s="2830"/>
      <c r="H10" s="2830"/>
      <c r="I10" s="2830"/>
      <c r="J10" s="2830"/>
      <c r="K10" s="2830"/>
      <c r="L10" s="2830"/>
      <c r="M10" s="2830"/>
      <c r="N10" s="2831"/>
      <c r="O10" s="2842"/>
      <c r="P10" s="2843"/>
      <c r="Q10" s="2882"/>
      <c r="R10" s="2883"/>
      <c r="S10" s="2842"/>
      <c r="T10" s="2843"/>
      <c r="U10" s="2842"/>
      <c r="V10" s="2843"/>
      <c r="W10" s="2882"/>
      <c r="X10" s="2883"/>
      <c r="Y10" s="2842"/>
      <c r="Z10" s="2843"/>
      <c r="AA10" s="2882"/>
      <c r="AB10" s="2883"/>
      <c r="AC10" s="2842"/>
      <c r="AD10" s="2843"/>
      <c r="AE10" s="2882"/>
      <c r="AF10" s="2883"/>
      <c r="AG10" s="2842"/>
      <c r="AH10" s="2843"/>
      <c r="AI10" s="2882"/>
      <c r="AJ10" s="2883"/>
      <c r="AK10" s="2887"/>
      <c r="AL10" s="2888"/>
      <c r="AM10" s="2863"/>
      <c r="AN10" s="2864"/>
      <c r="AO10" s="2863"/>
      <c r="AP10" s="2864"/>
      <c r="AQ10" s="294"/>
      <c r="AR10" s="2880"/>
      <c r="AS10" s="2832"/>
      <c r="AT10" s="2833"/>
      <c r="AU10" s="2827"/>
      <c r="AV10" s="2827"/>
      <c r="AW10" s="2827"/>
      <c r="AX10" s="2827"/>
      <c r="AY10" s="2827"/>
      <c r="AZ10" s="2827"/>
      <c r="BA10" s="2827"/>
      <c r="BB10" s="2832"/>
      <c r="BC10" s="2833"/>
      <c r="BD10" s="294"/>
      <c r="BE10" s="2868" t="s">
        <v>259</v>
      </c>
      <c r="BF10" s="2869"/>
      <c r="BG10" s="2869"/>
      <c r="BH10" s="2869"/>
      <c r="BI10" s="2869"/>
      <c r="BJ10" s="2869"/>
      <c r="BK10" s="2869"/>
      <c r="BL10" s="2869"/>
      <c r="BM10" s="2772"/>
      <c r="BN10" s="2872"/>
      <c r="BO10" s="2872"/>
      <c r="BP10" s="2872"/>
      <c r="BQ10" s="2872"/>
      <c r="BR10" s="2872"/>
      <c r="BS10" s="2872"/>
      <c r="BT10" s="2872"/>
      <c r="BU10" s="2872"/>
      <c r="BV10" s="2872"/>
      <c r="BW10" s="2872"/>
      <c r="BX10" s="2872"/>
      <c r="BY10" s="2872"/>
      <c r="BZ10" s="2872"/>
      <c r="CA10" s="2872"/>
      <c r="CB10" s="2772" t="s">
        <v>258</v>
      </c>
      <c r="CC10" s="2772"/>
      <c r="CD10" s="2772"/>
      <c r="CE10" s="2772"/>
      <c r="CF10" s="2772"/>
      <c r="CG10" s="2874"/>
      <c r="CH10" s="2874"/>
      <c r="CI10" s="2874"/>
      <c r="CJ10" s="2874"/>
      <c r="CK10" s="2874"/>
      <c r="CL10" s="2772" t="s">
        <v>257</v>
      </c>
      <c r="CM10" s="2772"/>
      <c r="CN10" s="2874"/>
      <c r="CO10" s="2874"/>
      <c r="CP10" s="2874"/>
      <c r="CQ10" s="2874"/>
      <c r="CR10" s="2876"/>
      <c r="CS10" s="2867"/>
      <c r="CT10" s="2867"/>
      <c r="CU10" s="2867"/>
      <c r="CV10" s="2867"/>
      <c r="CW10" s="2867"/>
      <c r="CX10" s="2867"/>
      <c r="CY10" s="2867"/>
      <c r="CZ10" s="2867"/>
      <c r="DA10" s="2867"/>
      <c r="DB10" s="294"/>
      <c r="DC10" s="294"/>
      <c r="DD10" s="294"/>
      <c r="DE10" s="294"/>
      <c r="DF10" s="294"/>
      <c r="DG10" s="294"/>
      <c r="DH10" s="287"/>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row>
    <row r="11" spans="1:135" ht="9" customHeight="1">
      <c r="A11" s="2879"/>
      <c r="B11" s="2830"/>
      <c r="C11" s="2830"/>
      <c r="D11" s="2830"/>
      <c r="E11" s="2830"/>
      <c r="F11" s="2830"/>
      <c r="G11" s="2830"/>
      <c r="H11" s="2830"/>
      <c r="I11" s="2830"/>
      <c r="J11" s="2830"/>
      <c r="K11" s="2830"/>
      <c r="L11" s="2830"/>
      <c r="M11" s="2830"/>
      <c r="N11" s="2831"/>
      <c r="O11" s="2842"/>
      <c r="P11" s="2843"/>
      <c r="Q11" s="2882"/>
      <c r="R11" s="2883"/>
      <c r="S11" s="2842"/>
      <c r="T11" s="2843"/>
      <c r="U11" s="2842"/>
      <c r="V11" s="2843"/>
      <c r="W11" s="2882"/>
      <c r="X11" s="2883"/>
      <c r="Y11" s="2842"/>
      <c r="Z11" s="2843"/>
      <c r="AA11" s="2882"/>
      <c r="AB11" s="2883"/>
      <c r="AC11" s="2842"/>
      <c r="AD11" s="2843"/>
      <c r="AE11" s="2882"/>
      <c r="AF11" s="2883"/>
      <c r="AG11" s="2842"/>
      <c r="AH11" s="2843"/>
      <c r="AI11" s="2882"/>
      <c r="AJ11" s="2883"/>
      <c r="AK11" s="2887"/>
      <c r="AL11" s="2888"/>
      <c r="AM11" s="2863"/>
      <c r="AN11" s="2864"/>
      <c r="AO11" s="2863"/>
      <c r="AP11" s="2864"/>
      <c r="AQ11" s="294"/>
      <c r="AR11" s="2878" t="s">
        <v>256</v>
      </c>
      <c r="AS11" s="2828"/>
      <c r="AT11" s="2829"/>
      <c r="AU11" s="2825">
        <v>0</v>
      </c>
      <c r="AV11" s="2825"/>
      <c r="AW11" s="2825"/>
      <c r="AX11" s="2825"/>
      <c r="AY11" s="2825"/>
      <c r="AZ11" s="2825"/>
      <c r="BA11" s="2825"/>
      <c r="BB11" s="2828" t="s">
        <v>255</v>
      </c>
      <c r="BC11" s="2829"/>
      <c r="BD11" s="294"/>
      <c r="BE11" s="2870"/>
      <c r="BF11" s="2871"/>
      <c r="BG11" s="2871"/>
      <c r="BH11" s="2871"/>
      <c r="BI11" s="2871"/>
      <c r="BJ11" s="2871"/>
      <c r="BK11" s="2871"/>
      <c r="BL11" s="2871"/>
      <c r="BM11" s="2873"/>
      <c r="BN11" s="2873"/>
      <c r="BO11" s="2873"/>
      <c r="BP11" s="2873"/>
      <c r="BQ11" s="2873"/>
      <c r="BR11" s="2873"/>
      <c r="BS11" s="2873"/>
      <c r="BT11" s="2873"/>
      <c r="BU11" s="2873"/>
      <c r="BV11" s="2873"/>
      <c r="BW11" s="2873"/>
      <c r="BX11" s="2873"/>
      <c r="BY11" s="2873"/>
      <c r="BZ11" s="2873"/>
      <c r="CA11" s="2873"/>
      <c r="CB11" s="2848"/>
      <c r="CC11" s="2848"/>
      <c r="CD11" s="2848"/>
      <c r="CE11" s="2848"/>
      <c r="CF11" s="2848"/>
      <c r="CG11" s="2875"/>
      <c r="CH11" s="2875"/>
      <c r="CI11" s="2875"/>
      <c r="CJ11" s="2875"/>
      <c r="CK11" s="2875"/>
      <c r="CL11" s="2848"/>
      <c r="CM11" s="2848"/>
      <c r="CN11" s="2875"/>
      <c r="CO11" s="2875"/>
      <c r="CP11" s="2875"/>
      <c r="CQ11" s="2875"/>
      <c r="CR11" s="2877"/>
      <c r="CS11" s="2867"/>
      <c r="CT11" s="2867"/>
      <c r="CU11" s="2867"/>
      <c r="CV11" s="2867"/>
      <c r="CW11" s="2867"/>
      <c r="CX11" s="2867"/>
      <c r="CY11" s="2867"/>
      <c r="CZ11" s="2867"/>
      <c r="DA11" s="2867"/>
      <c r="DB11" s="294"/>
      <c r="DC11" s="294"/>
      <c r="DD11" s="294"/>
      <c r="DE11" s="294"/>
      <c r="DF11" s="294"/>
      <c r="DG11" s="294"/>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row>
    <row r="12" spans="1:135" ht="9" customHeight="1">
      <c r="A12" s="2879"/>
      <c r="B12" s="2830"/>
      <c r="C12" s="2830"/>
      <c r="D12" s="2830"/>
      <c r="E12" s="2830"/>
      <c r="F12" s="2830"/>
      <c r="G12" s="2830"/>
      <c r="H12" s="2830"/>
      <c r="I12" s="2830"/>
      <c r="J12" s="2830"/>
      <c r="K12" s="2830"/>
      <c r="L12" s="2830"/>
      <c r="M12" s="2830"/>
      <c r="N12" s="2831"/>
      <c r="O12" s="2842"/>
      <c r="P12" s="2843"/>
      <c r="Q12" s="2882"/>
      <c r="R12" s="2883"/>
      <c r="S12" s="2842"/>
      <c r="T12" s="2843"/>
      <c r="U12" s="2842"/>
      <c r="V12" s="2843"/>
      <c r="W12" s="2882"/>
      <c r="X12" s="2883"/>
      <c r="Y12" s="2842"/>
      <c r="Z12" s="2843"/>
      <c r="AA12" s="2882"/>
      <c r="AB12" s="2883"/>
      <c r="AC12" s="2842"/>
      <c r="AD12" s="2843"/>
      <c r="AE12" s="2882"/>
      <c r="AF12" s="2883"/>
      <c r="AG12" s="2842"/>
      <c r="AH12" s="2843"/>
      <c r="AI12" s="2882"/>
      <c r="AJ12" s="2883"/>
      <c r="AK12" s="2887"/>
      <c r="AL12" s="2888"/>
      <c r="AM12" s="2863"/>
      <c r="AN12" s="2864"/>
      <c r="AO12" s="2863"/>
      <c r="AP12" s="2864"/>
      <c r="AQ12" s="294"/>
      <c r="AR12" s="2879"/>
      <c r="AS12" s="2830"/>
      <c r="AT12" s="2831"/>
      <c r="AU12" s="2826"/>
      <c r="AV12" s="2826"/>
      <c r="AW12" s="2826"/>
      <c r="AX12" s="2826"/>
      <c r="AY12" s="2826"/>
      <c r="AZ12" s="2826"/>
      <c r="BA12" s="2826"/>
      <c r="BB12" s="2830"/>
      <c r="BC12" s="2831"/>
      <c r="BD12" s="294"/>
      <c r="BE12" s="2834" t="s">
        <v>633</v>
      </c>
      <c r="BF12" s="2835"/>
      <c r="BG12" s="2835"/>
      <c r="BH12" s="2835"/>
      <c r="BI12" s="2835"/>
      <c r="BJ12" s="2835"/>
      <c r="BK12" s="2835"/>
      <c r="BL12" s="2835"/>
      <c r="BM12" s="2835"/>
      <c r="BN12" s="2835"/>
      <c r="BO12" s="2835"/>
      <c r="BP12" s="2835"/>
      <c r="BQ12" s="2835"/>
      <c r="BR12" s="2835"/>
      <c r="BS12" s="2835"/>
      <c r="BT12" s="2835"/>
      <c r="BU12" s="2835"/>
      <c r="BV12" s="2835"/>
      <c r="BW12" s="2835"/>
      <c r="BX12" s="2835"/>
      <c r="BY12" s="2835"/>
      <c r="BZ12" s="2835"/>
      <c r="CA12" s="2835"/>
      <c r="CB12" s="2835"/>
      <c r="CC12" s="2835"/>
      <c r="CD12" s="2835"/>
      <c r="CE12" s="2835"/>
      <c r="CF12" s="2835"/>
      <c r="CG12" s="2835"/>
      <c r="CH12" s="2835"/>
      <c r="CI12" s="2835"/>
      <c r="CJ12" s="2835"/>
      <c r="CK12" s="2835"/>
      <c r="CL12" s="2835"/>
      <c r="CM12" s="2835"/>
      <c r="CN12" s="2835"/>
      <c r="CO12" s="2835"/>
      <c r="CP12" s="2835"/>
      <c r="CQ12" s="2835"/>
      <c r="CR12" s="2836"/>
      <c r="CS12" s="2867"/>
      <c r="CT12" s="2867"/>
      <c r="CU12" s="2867"/>
      <c r="CV12" s="2867"/>
      <c r="CW12" s="2867"/>
      <c r="CX12" s="2867"/>
      <c r="CY12" s="2867"/>
      <c r="CZ12" s="2867"/>
      <c r="DA12" s="2867"/>
      <c r="DB12" s="294"/>
      <c r="DC12" s="294"/>
      <c r="DD12" s="294"/>
      <c r="DE12" s="294"/>
      <c r="DF12" s="294"/>
      <c r="DG12" s="294"/>
      <c r="DH12" s="287"/>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row>
    <row r="13" spans="1:135" ht="9" customHeight="1">
      <c r="A13" s="2880"/>
      <c r="B13" s="2832"/>
      <c r="C13" s="2832"/>
      <c r="D13" s="2832"/>
      <c r="E13" s="2832"/>
      <c r="F13" s="2832"/>
      <c r="G13" s="2832"/>
      <c r="H13" s="2832"/>
      <c r="I13" s="2832"/>
      <c r="J13" s="2832"/>
      <c r="K13" s="2832"/>
      <c r="L13" s="2832"/>
      <c r="M13" s="2832"/>
      <c r="N13" s="2833"/>
      <c r="O13" s="2844"/>
      <c r="P13" s="2845"/>
      <c r="Q13" s="2884"/>
      <c r="R13" s="2885"/>
      <c r="S13" s="2844"/>
      <c r="T13" s="2845"/>
      <c r="U13" s="2844"/>
      <c r="V13" s="2845"/>
      <c r="W13" s="2884"/>
      <c r="X13" s="2885"/>
      <c r="Y13" s="2844"/>
      <c r="Z13" s="2845"/>
      <c r="AA13" s="2884"/>
      <c r="AB13" s="2885"/>
      <c r="AC13" s="2844"/>
      <c r="AD13" s="2845"/>
      <c r="AE13" s="2884"/>
      <c r="AF13" s="2885"/>
      <c r="AG13" s="2844"/>
      <c r="AH13" s="2845"/>
      <c r="AI13" s="2884"/>
      <c r="AJ13" s="2885"/>
      <c r="AK13" s="2889"/>
      <c r="AL13" s="2890"/>
      <c r="AM13" s="2865"/>
      <c r="AN13" s="2866"/>
      <c r="AO13" s="2865"/>
      <c r="AP13" s="2866"/>
      <c r="AQ13" s="294"/>
      <c r="AR13" s="2880"/>
      <c r="AS13" s="2832"/>
      <c r="AT13" s="2833"/>
      <c r="AU13" s="2827"/>
      <c r="AV13" s="2827"/>
      <c r="AW13" s="2827"/>
      <c r="AX13" s="2827"/>
      <c r="AY13" s="2827"/>
      <c r="AZ13" s="2827"/>
      <c r="BA13" s="2827"/>
      <c r="BB13" s="2832"/>
      <c r="BC13" s="2833"/>
      <c r="BD13" s="294"/>
      <c r="BE13" s="2837"/>
      <c r="BF13" s="2838"/>
      <c r="BG13" s="2838"/>
      <c r="BH13" s="2838"/>
      <c r="BI13" s="2838"/>
      <c r="BJ13" s="2838"/>
      <c r="BK13" s="2838"/>
      <c r="BL13" s="2838"/>
      <c r="BM13" s="2838"/>
      <c r="BN13" s="2838"/>
      <c r="BO13" s="2838"/>
      <c r="BP13" s="2838"/>
      <c r="BQ13" s="2838"/>
      <c r="BR13" s="2838"/>
      <c r="BS13" s="2838"/>
      <c r="BT13" s="2838"/>
      <c r="BU13" s="2838"/>
      <c r="BV13" s="2838"/>
      <c r="BW13" s="2838"/>
      <c r="BX13" s="2838"/>
      <c r="BY13" s="2838"/>
      <c r="BZ13" s="2838"/>
      <c r="CA13" s="2838"/>
      <c r="CB13" s="2838"/>
      <c r="CC13" s="2838"/>
      <c r="CD13" s="2838"/>
      <c r="CE13" s="2838"/>
      <c r="CF13" s="2838"/>
      <c r="CG13" s="2838"/>
      <c r="CH13" s="2838"/>
      <c r="CI13" s="2838"/>
      <c r="CJ13" s="2838"/>
      <c r="CK13" s="2838"/>
      <c r="CL13" s="2838"/>
      <c r="CM13" s="2838"/>
      <c r="CN13" s="2838"/>
      <c r="CO13" s="2838"/>
      <c r="CP13" s="2838"/>
      <c r="CQ13" s="2838"/>
      <c r="CR13" s="2839"/>
      <c r="CS13" s="2867"/>
      <c r="CT13" s="2867"/>
      <c r="CU13" s="2867"/>
      <c r="CV13" s="2867"/>
      <c r="CW13" s="2867"/>
      <c r="CX13" s="2867"/>
      <c r="CY13" s="2867"/>
      <c r="CZ13" s="2867"/>
      <c r="DA13" s="2867"/>
      <c r="DB13" s="294"/>
      <c r="DC13" s="294"/>
      <c r="DD13" s="294"/>
      <c r="DE13" s="294"/>
      <c r="DF13" s="294"/>
      <c r="DG13" s="294"/>
      <c r="DH13" s="287"/>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row>
    <row r="14" spans="1:135" ht="12" customHeight="1">
      <c r="A14" s="287"/>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c r="CS14" s="287"/>
      <c r="CT14" s="287"/>
      <c r="CU14" s="287"/>
      <c r="CV14" s="287"/>
      <c r="CW14" s="287"/>
      <c r="CX14" s="287"/>
      <c r="CY14" s="287"/>
      <c r="CZ14" s="287"/>
      <c r="DA14" s="287"/>
      <c r="DB14" s="287"/>
      <c r="DC14" s="287"/>
      <c r="DD14" s="287"/>
      <c r="DE14" s="287"/>
      <c r="DF14" s="287"/>
      <c r="DG14" s="287"/>
      <c r="DH14" s="287"/>
      <c r="DI14" s="287"/>
      <c r="DJ14" s="287"/>
      <c r="DK14" s="287"/>
      <c r="DL14" s="287"/>
      <c r="DM14" s="287"/>
      <c r="DN14" s="287"/>
      <c r="DO14" s="287"/>
      <c r="DP14" s="287"/>
      <c r="DQ14" s="287"/>
      <c r="DR14" s="287"/>
      <c r="DS14" s="287"/>
      <c r="DT14" s="287"/>
      <c r="DU14" s="287"/>
      <c r="DV14" s="287"/>
      <c r="DW14" s="287"/>
      <c r="DX14" s="287"/>
      <c r="DY14" s="287"/>
      <c r="DZ14" s="287"/>
      <c r="EA14" s="287"/>
      <c r="EB14" s="287"/>
    </row>
    <row r="15" spans="1:135" ht="13.9" customHeight="1">
      <c r="A15" s="293"/>
      <c r="B15" s="292"/>
      <c r="C15" s="292"/>
      <c r="D15" s="292"/>
      <c r="E15" s="292"/>
      <c r="F15" s="292"/>
      <c r="G15" s="292"/>
      <c r="H15" s="292"/>
      <c r="I15" s="2850" t="s">
        <v>254</v>
      </c>
      <c r="J15" s="2850"/>
      <c r="K15" s="2850"/>
      <c r="L15" s="2850"/>
      <c r="M15" s="2850"/>
      <c r="N15" s="2851"/>
      <c r="O15" s="2853" t="s">
        <v>253</v>
      </c>
      <c r="P15" s="2854"/>
      <c r="Q15" s="2854"/>
      <c r="R15" s="2854"/>
      <c r="S15" s="2854"/>
      <c r="T15" s="2854"/>
      <c r="U15" s="2854"/>
      <c r="V15" s="2854"/>
      <c r="W15" s="2854"/>
      <c r="X15" s="2854"/>
      <c r="Y15" s="2854"/>
      <c r="Z15" s="2854"/>
      <c r="AA15" s="2854"/>
      <c r="AB15" s="2854"/>
      <c r="AC15" s="2854"/>
      <c r="AD15" s="2854"/>
      <c r="AE15" s="2854"/>
      <c r="AF15" s="2854"/>
      <c r="AG15" s="2854"/>
      <c r="AH15" s="2854"/>
      <c r="AI15" s="2854"/>
      <c r="AJ15" s="2854"/>
      <c r="AK15" s="2854"/>
      <c r="AL15" s="2854"/>
      <c r="AM15" s="2854"/>
      <c r="AN15" s="2854"/>
      <c r="AO15" s="2854"/>
      <c r="AP15" s="2854"/>
      <c r="AQ15" s="2854"/>
      <c r="AR15" s="2854"/>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5"/>
      <c r="BO15" s="2859" t="s">
        <v>252</v>
      </c>
      <c r="BP15" s="2854"/>
      <c r="BQ15" s="2854"/>
      <c r="BR15" s="2854"/>
      <c r="BS15" s="2854"/>
      <c r="BT15" s="2854"/>
      <c r="BU15" s="2854"/>
      <c r="BV15" s="2854"/>
      <c r="BW15" s="2854"/>
      <c r="BX15" s="2854"/>
      <c r="BY15" s="2854"/>
      <c r="BZ15" s="2854"/>
      <c r="CA15" s="2854"/>
      <c r="CB15" s="2854"/>
      <c r="CC15" s="2854"/>
      <c r="CD15" s="2854"/>
      <c r="CE15" s="2854"/>
      <c r="CF15" s="2854"/>
      <c r="CG15" s="2854"/>
      <c r="CH15" s="2854"/>
      <c r="CI15" s="2854"/>
      <c r="CJ15" s="2854"/>
      <c r="CK15" s="2854"/>
      <c r="CL15" s="2854"/>
      <c r="CM15" s="2854"/>
      <c r="CN15" s="2854"/>
      <c r="CO15" s="2854"/>
      <c r="CP15" s="2854"/>
      <c r="CQ15" s="2854"/>
      <c r="CR15" s="2854"/>
      <c r="CS15" s="2854"/>
      <c r="CT15" s="2854"/>
      <c r="CU15" s="2854"/>
      <c r="CV15" s="2854"/>
      <c r="CW15" s="2854"/>
      <c r="CX15" s="2854"/>
      <c r="CY15" s="2854"/>
      <c r="CZ15" s="2854"/>
      <c r="DA15" s="2854"/>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row>
    <row r="16" spans="1:135" ht="13.9" customHeight="1">
      <c r="A16" s="291"/>
      <c r="B16" s="287"/>
      <c r="C16" s="287"/>
      <c r="D16" s="287"/>
      <c r="E16" s="287"/>
      <c r="F16" s="287"/>
      <c r="G16" s="287"/>
      <c r="H16" s="287"/>
      <c r="I16" s="2790"/>
      <c r="J16" s="2790"/>
      <c r="K16" s="2790"/>
      <c r="L16" s="2790"/>
      <c r="M16" s="2790"/>
      <c r="N16" s="2852"/>
      <c r="O16" s="2856"/>
      <c r="P16" s="2857"/>
      <c r="Q16" s="2857"/>
      <c r="R16" s="2857"/>
      <c r="S16" s="2857"/>
      <c r="T16" s="2857"/>
      <c r="U16" s="2857"/>
      <c r="V16" s="2857"/>
      <c r="W16" s="2857"/>
      <c r="X16" s="2857"/>
      <c r="Y16" s="2857"/>
      <c r="Z16" s="2857"/>
      <c r="AA16" s="2857"/>
      <c r="AB16" s="2857"/>
      <c r="AC16" s="2857"/>
      <c r="AD16" s="2857"/>
      <c r="AE16" s="2857"/>
      <c r="AF16" s="2857"/>
      <c r="AG16" s="2857"/>
      <c r="AH16" s="2857"/>
      <c r="AI16" s="2857"/>
      <c r="AJ16" s="2857"/>
      <c r="AK16" s="2857"/>
      <c r="AL16" s="2857"/>
      <c r="AM16" s="2857"/>
      <c r="AN16" s="2857"/>
      <c r="AO16" s="2857"/>
      <c r="AP16" s="2857"/>
      <c r="AQ16" s="2857"/>
      <c r="AR16" s="2857"/>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8"/>
      <c r="BO16" s="2860"/>
      <c r="BP16" s="2857"/>
      <c r="BQ16" s="2857"/>
      <c r="BR16" s="2857"/>
      <c r="BS16" s="2857"/>
      <c r="BT16" s="2857"/>
      <c r="BU16" s="2857"/>
      <c r="BV16" s="2857"/>
      <c r="BW16" s="2857"/>
      <c r="BX16" s="2857"/>
      <c r="BY16" s="2857"/>
      <c r="BZ16" s="2857"/>
      <c r="CA16" s="2857"/>
      <c r="CB16" s="2857"/>
      <c r="CC16" s="2857"/>
      <c r="CD16" s="2857"/>
      <c r="CE16" s="2857"/>
      <c r="CF16" s="2857"/>
      <c r="CG16" s="2857"/>
      <c r="CH16" s="2857"/>
      <c r="CI16" s="2857"/>
      <c r="CJ16" s="2857"/>
      <c r="CK16" s="2857"/>
      <c r="CL16" s="2857"/>
      <c r="CM16" s="2857"/>
      <c r="CN16" s="2857"/>
      <c r="CO16" s="2857"/>
      <c r="CP16" s="2857"/>
      <c r="CQ16" s="2857"/>
      <c r="CR16" s="2857"/>
      <c r="CS16" s="2857"/>
      <c r="CT16" s="2857"/>
      <c r="CU16" s="2857"/>
      <c r="CV16" s="2857"/>
      <c r="CW16" s="2857"/>
      <c r="CX16" s="2857"/>
      <c r="CY16" s="2857"/>
      <c r="CZ16" s="2857"/>
      <c r="DA16" s="285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row>
    <row r="17" spans="1:132" ht="13.9" customHeight="1">
      <c r="A17" s="291"/>
      <c r="B17" s="287"/>
      <c r="C17" s="287"/>
      <c r="D17" s="287"/>
      <c r="E17" s="287"/>
      <c r="F17" s="287"/>
      <c r="G17" s="287"/>
      <c r="H17" s="287"/>
      <c r="I17" s="287"/>
      <c r="J17" s="287"/>
      <c r="K17" s="287"/>
      <c r="L17" s="287"/>
      <c r="M17" s="287"/>
      <c r="N17" s="290"/>
      <c r="O17" s="2823" t="s">
        <v>320</v>
      </c>
      <c r="P17" s="2782"/>
      <c r="Q17" s="2782"/>
      <c r="R17" s="2782"/>
      <c r="S17" s="2782"/>
      <c r="T17" s="2782"/>
      <c r="U17" s="2782"/>
      <c r="V17" s="2782"/>
      <c r="W17" s="2782"/>
      <c r="X17" s="2782"/>
      <c r="Y17" s="2782"/>
      <c r="Z17" s="2782"/>
      <c r="AA17" s="2782"/>
      <c r="AB17" s="2781" t="s">
        <v>321</v>
      </c>
      <c r="AC17" s="2782"/>
      <c r="AD17" s="2782"/>
      <c r="AE17" s="2782"/>
      <c r="AF17" s="2782"/>
      <c r="AG17" s="2782"/>
      <c r="AH17" s="2782"/>
      <c r="AI17" s="2782"/>
      <c r="AJ17" s="2782"/>
      <c r="AK17" s="2782"/>
      <c r="AL17" s="2782"/>
      <c r="AM17" s="2782"/>
      <c r="AN17" s="2782"/>
      <c r="AO17" s="2782" t="s">
        <v>322</v>
      </c>
      <c r="AP17" s="2782"/>
      <c r="AQ17" s="2782"/>
      <c r="AR17" s="2782"/>
      <c r="AS17" s="2782"/>
      <c r="AT17" s="2782"/>
      <c r="AU17" s="2782"/>
      <c r="AV17" s="2782"/>
      <c r="AW17" s="2782"/>
      <c r="AX17" s="2782"/>
      <c r="AY17" s="2782"/>
      <c r="AZ17" s="2782"/>
      <c r="BA17" s="2782"/>
      <c r="BB17" s="2781" t="s">
        <v>323</v>
      </c>
      <c r="BC17" s="2782"/>
      <c r="BD17" s="2782"/>
      <c r="BE17" s="2782"/>
      <c r="BF17" s="2782"/>
      <c r="BG17" s="2782"/>
      <c r="BH17" s="2782"/>
      <c r="BI17" s="2782"/>
      <c r="BJ17" s="2782"/>
      <c r="BK17" s="2782"/>
      <c r="BL17" s="2782"/>
      <c r="BM17" s="2782"/>
      <c r="BN17" s="2824"/>
      <c r="BO17" s="2765" t="s">
        <v>706</v>
      </c>
      <c r="BP17" s="2772"/>
      <c r="BQ17" s="2772"/>
      <c r="BR17" s="2772"/>
      <c r="BS17" s="2772"/>
      <c r="BT17" s="2772"/>
      <c r="BU17" s="2772"/>
      <c r="BV17" s="2772"/>
      <c r="BW17" s="2772"/>
      <c r="BX17" s="2772"/>
      <c r="BY17" s="2772"/>
      <c r="BZ17" s="2772"/>
      <c r="CA17" s="2772"/>
      <c r="CB17" s="2772"/>
      <c r="CC17" s="2772"/>
      <c r="CD17" s="2772"/>
      <c r="CE17" s="2772"/>
      <c r="CF17" s="2772"/>
      <c r="CG17" s="2772"/>
      <c r="CH17" s="2772"/>
      <c r="CI17" s="2772"/>
      <c r="CJ17" s="2772"/>
      <c r="CK17" s="2772"/>
      <c r="CL17" s="2772"/>
      <c r="CM17" s="2772"/>
      <c r="CN17" s="2772"/>
      <c r="CO17" s="2766"/>
      <c r="CP17" s="2766"/>
      <c r="CQ17" s="2766"/>
      <c r="CR17" s="2766"/>
      <c r="CS17" s="2766"/>
      <c r="CT17" s="2766"/>
      <c r="CU17" s="2766"/>
      <c r="CV17" s="2766"/>
      <c r="CW17" s="2766"/>
      <c r="CX17" s="2766"/>
      <c r="CY17" s="2766"/>
      <c r="CZ17" s="2766"/>
      <c r="DA17" s="2846"/>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row>
    <row r="18" spans="1:132" ht="13.9" customHeight="1">
      <c r="A18" s="291"/>
      <c r="B18" s="287"/>
      <c r="C18" s="287"/>
      <c r="D18" s="287"/>
      <c r="E18" s="287"/>
      <c r="F18" s="287"/>
      <c r="G18" s="287"/>
      <c r="H18" s="287"/>
      <c r="I18" s="287"/>
      <c r="J18" s="287"/>
      <c r="K18" s="287"/>
      <c r="L18" s="287"/>
      <c r="M18" s="287"/>
      <c r="N18" s="290"/>
      <c r="O18" s="2823"/>
      <c r="P18" s="2782"/>
      <c r="Q18" s="2782"/>
      <c r="R18" s="2782"/>
      <c r="S18" s="2782"/>
      <c r="T18" s="2782"/>
      <c r="U18" s="2782"/>
      <c r="V18" s="2782"/>
      <c r="W18" s="2782"/>
      <c r="X18" s="2782"/>
      <c r="Y18" s="2782"/>
      <c r="Z18" s="2782"/>
      <c r="AA18" s="2782"/>
      <c r="AB18" s="2782"/>
      <c r="AC18" s="2782"/>
      <c r="AD18" s="2782"/>
      <c r="AE18" s="2782"/>
      <c r="AF18" s="2782"/>
      <c r="AG18" s="2782"/>
      <c r="AH18" s="2782"/>
      <c r="AI18" s="2782"/>
      <c r="AJ18" s="2782"/>
      <c r="AK18" s="2782"/>
      <c r="AL18" s="2782"/>
      <c r="AM18" s="2782"/>
      <c r="AN18" s="2782"/>
      <c r="AO18" s="2782"/>
      <c r="AP18" s="2782"/>
      <c r="AQ18" s="2782"/>
      <c r="AR18" s="2782"/>
      <c r="AS18" s="2782"/>
      <c r="AT18" s="2782"/>
      <c r="AU18" s="2782"/>
      <c r="AV18" s="2782"/>
      <c r="AW18" s="2782"/>
      <c r="AX18" s="2782"/>
      <c r="AY18" s="2782"/>
      <c r="AZ18" s="2782"/>
      <c r="BA18" s="2782"/>
      <c r="BB18" s="2782"/>
      <c r="BC18" s="2782"/>
      <c r="BD18" s="2782"/>
      <c r="BE18" s="2782"/>
      <c r="BF18" s="2782"/>
      <c r="BG18" s="2782"/>
      <c r="BH18" s="2782"/>
      <c r="BI18" s="2782"/>
      <c r="BJ18" s="2782"/>
      <c r="BK18" s="2782"/>
      <c r="BL18" s="2782"/>
      <c r="BM18" s="2782"/>
      <c r="BN18" s="2824"/>
      <c r="BO18" s="2847"/>
      <c r="BP18" s="2848"/>
      <c r="BQ18" s="2848"/>
      <c r="BR18" s="2848"/>
      <c r="BS18" s="2848"/>
      <c r="BT18" s="2848"/>
      <c r="BU18" s="2848"/>
      <c r="BV18" s="2848"/>
      <c r="BW18" s="2848"/>
      <c r="BX18" s="2848"/>
      <c r="BY18" s="2848"/>
      <c r="BZ18" s="2848"/>
      <c r="CA18" s="2848"/>
      <c r="CB18" s="2848"/>
      <c r="CC18" s="2848"/>
      <c r="CD18" s="2848"/>
      <c r="CE18" s="2848"/>
      <c r="CF18" s="2848"/>
      <c r="CG18" s="2848"/>
      <c r="CH18" s="2848"/>
      <c r="CI18" s="2848"/>
      <c r="CJ18" s="2848"/>
      <c r="CK18" s="2848"/>
      <c r="CL18" s="2848"/>
      <c r="CM18" s="2848"/>
      <c r="CN18" s="2848"/>
      <c r="CO18" s="2768"/>
      <c r="CP18" s="2768"/>
      <c r="CQ18" s="2768"/>
      <c r="CR18" s="2768"/>
      <c r="CS18" s="2768"/>
      <c r="CT18" s="2768"/>
      <c r="CU18" s="2768"/>
      <c r="CV18" s="2768"/>
      <c r="CW18" s="2768"/>
      <c r="CX18" s="2768"/>
      <c r="CY18" s="2768"/>
      <c r="CZ18" s="2768"/>
      <c r="DA18" s="2849"/>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row>
    <row r="19" spans="1:132" ht="13.9" customHeight="1">
      <c r="A19" s="291"/>
      <c r="B19" s="287"/>
      <c r="C19" s="287"/>
      <c r="D19" s="287"/>
      <c r="E19" s="287"/>
      <c r="F19" s="287"/>
      <c r="G19" s="287"/>
      <c r="H19" s="287"/>
      <c r="I19" s="287"/>
      <c r="J19" s="287"/>
      <c r="K19" s="287"/>
      <c r="L19" s="287"/>
      <c r="M19" s="287"/>
      <c r="N19" s="290"/>
      <c r="O19" s="2791" t="s">
        <v>251</v>
      </c>
      <c r="P19" s="2792"/>
      <c r="Q19" s="2792"/>
      <c r="R19" s="2792"/>
      <c r="S19" s="2792"/>
      <c r="T19" s="2792"/>
      <c r="U19" s="2792"/>
      <c r="V19" s="2792"/>
      <c r="W19" s="2792"/>
      <c r="X19" s="2792"/>
      <c r="Y19" s="2792"/>
      <c r="Z19" s="2792"/>
      <c r="AA19" s="2793"/>
      <c r="AB19" s="2800"/>
      <c r="AC19" s="2801"/>
      <c r="AD19" s="2801"/>
      <c r="AE19" s="2801"/>
      <c r="AF19" s="2801"/>
      <c r="AG19" s="2801"/>
      <c r="AH19" s="2801"/>
      <c r="AI19" s="2801"/>
      <c r="AJ19" s="2801"/>
      <c r="AK19" s="2801"/>
      <c r="AL19" s="2801"/>
      <c r="AM19" s="2801"/>
      <c r="AN19" s="2802"/>
      <c r="AO19" s="2803" t="s">
        <v>324</v>
      </c>
      <c r="AP19" s="2804"/>
      <c r="AQ19" s="2804"/>
      <c r="AR19" s="2804"/>
      <c r="AS19" s="2804"/>
      <c r="AT19" s="2804"/>
      <c r="AU19" s="2804"/>
      <c r="AV19" s="2804"/>
      <c r="AW19" s="2804"/>
      <c r="AX19" s="2804"/>
      <c r="AY19" s="2804"/>
      <c r="AZ19" s="2804"/>
      <c r="BA19" s="2805"/>
      <c r="BB19" s="2812"/>
      <c r="BC19" s="2812"/>
      <c r="BD19" s="2812"/>
      <c r="BE19" s="2812"/>
      <c r="BF19" s="2812"/>
      <c r="BG19" s="2812"/>
      <c r="BH19" s="2812"/>
      <c r="BI19" s="2812"/>
      <c r="BJ19" s="2812"/>
      <c r="BK19" s="2812"/>
      <c r="BL19" s="2812"/>
      <c r="BM19" s="2812"/>
      <c r="BN19" s="2813"/>
      <c r="BO19" s="2814" t="s">
        <v>318</v>
      </c>
      <c r="BP19" s="2815"/>
      <c r="BQ19" s="2815"/>
      <c r="BR19" s="2815"/>
      <c r="BS19" s="2815"/>
      <c r="BT19" s="2815"/>
      <c r="BU19" s="2815"/>
      <c r="BV19" s="2815"/>
      <c r="BW19" s="2815"/>
      <c r="BX19" s="2815"/>
      <c r="BY19" s="2815"/>
      <c r="BZ19" s="2815"/>
      <c r="CA19" s="2816"/>
      <c r="CB19" s="2803" t="s">
        <v>319</v>
      </c>
      <c r="CC19" s="2804"/>
      <c r="CD19" s="2804"/>
      <c r="CE19" s="2804"/>
      <c r="CF19" s="2804"/>
      <c r="CG19" s="2804"/>
      <c r="CH19" s="2804"/>
      <c r="CI19" s="2804"/>
      <c r="CJ19" s="2804"/>
      <c r="CK19" s="2804"/>
      <c r="CL19" s="2804"/>
      <c r="CM19" s="2804"/>
      <c r="CN19" s="2805"/>
      <c r="CO19" s="2781" t="s">
        <v>317</v>
      </c>
      <c r="CP19" s="2782"/>
      <c r="CQ19" s="2782"/>
      <c r="CR19" s="2782"/>
      <c r="CS19" s="2782"/>
      <c r="CT19" s="2782"/>
      <c r="CU19" s="2782"/>
      <c r="CV19" s="2782"/>
      <c r="CW19" s="2782"/>
      <c r="CX19" s="2782"/>
      <c r="CY19" s="2782"/>
      <c r="CZ19" s="2782"/>
      <c r="DA19" s="2782"/>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row>
    <row r="20" spans="1:132" ht="13.9" customHeight="1">
      <c r="A20" s="291"/>
      <c r="B20" s="287"/>
      <c r="C20" s="287"/>
      <c r="D20" s="287"/>
      <c r="E20" s="287"/>
      <c r="F20" s="287"/>
      <c r="G20" s="287"/>
      <c r="H20" s="287"/>
      <c r="I20" s="287"/>
      <c r="J20" s="287"/>
      <c r="K20" s="287"/>
      <c r="L20" s="287"/>
      <c r="M20" s="287"/>
      <c r="N20" s="290"/>
      <c r="O20" s="2794"/>
      <c r="P20" s="2795"/>
      <c r="Q20" s="2795"/>
      <c r="R20" s="2795"/>
      <c r="S20" s="2795"/>
      <c r="T20" s="2795"/>
      <c r="U20" s="2795"/>
      <c r="V20" s="2795"/>
      <c r="W20" s="2795"/>
      <c r="X20" s="2795"/>
      <c r="Y20" s="2795"/>
      <c r="Z20" s="2795"/>
      <c r="AA20" s="2796"/>
      <c r="AB20" s="2783" t="s">
        <v>250</v>
      </c>
      <c r="AC20" s="2784"/>
      <c r="AD20" s="2784"/>
      <c r="AE20" s="2784"/>
      <c r="AF20" s="2784"/>
      <c r="AG20" s="2784"/>
      <c r="AH20" s="2784"/>
      <c r="AI20" s="2784"/>
      <c r="AJ20" s="2784"/>
      <c r="AK20" s="2784"/>
      <c r="AL20" s="2784"/>
      <c r="AM20" s="2784"/>
      <c r="AN20" s="2785"/>
      <c r="AO20" s="2806"/>
      <c r="AP20" s="2807"/>
      <c r="AQ20" s="2807"/>
      <c r="AR20" s="2807"/>
      <c r="AS20" s="2807"/>
      <c r="AT20" s="2807"/>
      <c r="AU20" s="2807"/>
      <c r="AV20" s="2807"/>
      <c r="AW20" s="2807"/>
      <c r="AX20" s="2807"/>
      <c r="AY20" s="2807"/>
      <c r="AZ20" s="2807"/>
      <c r="BA20" s="2808"/>
      <c r="BB20" s="2812"/>
      <c r="BC20" s="2812"/>
      <c r="BD20" s="2812"/>
      <c r="BE20" s="2812"/>
      <c r="BF20" s="2812"/>
      <c r="BG20" s="2812"/>
      <c r="BH20" s="2812"/>
      <c r="BI20" s="2812"/>
      <c r="BJ20" s="2812"/>
      <c r="BK20" s="2812"/>
      <c r="BL20" s="2812"/>
      <c r="BM20" s="2812"/>
      <c r="BN20" s="2813"/>
      <c r="BO20" s="2817"/>
      <c r="BP20" s="2818"/>
      <c r="BQ20" s="2818"/>
      <c r="BR20" s="2818"/>
      <c r="BS20" s="2818"/>
      <c r="BT20" s="2818"/>
      <c r="BU20" s="2818"/>
      <c r="BV20" s="2818"/>
      <c r="BW20" s="2818"/>
      <c r="BX20" s="2818"/>
      <c r="BY20" s="2818"/>
      <c r="BZ20" s="2818"/>
      <c r="CA20" s="2819"/>
      <c r="CB20" s="2806"/>
      <c r="CC20" s="2807"/>
      <c r="CD20" s="2807"/>
      <c r="CE20" s="2807"/>
      <c r="CF20" s="2807"/>
      <c r="CG20" s="2807"/>
      <c r="CH20" s="2807"/>
      <c r="CI20" s="2807"/>
      <c r="CJ20" s="2807"/>
      <c r="CK20" s="2807"/>
      <c r="CL20" s="2807"/>
      <c r="CM20" s="2807"/>
      <c r="CN20" s="2808"/>
      <c r="CO20" s="2782"/>
      <c r="CP20" s="2782"/>
      <c r="CQ20" s="2782"/>
      <c r="CR20" s="2782"/>
      <c r="CS20" s="2782"/>
      <c r="CT20" s="2782"/>
      <c r="CU20" s="2782"/>
      <c r="CV20" s="2782"/>
      <c r="CW20" s="2782"/>
      <c r="CX20" s="2782"/>
      <c r="CY20" s="2782"/>
      <c r="CZ20" s="2782"/>
      <c r="DA20" s="2782"/>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row>
    <row r="21" spans="1:132" ht="13.9" customHeight="1">
      <c r="A21" s="291"/>
      <c r="B21" s="287"/>
      <c r="C21" s="287"/>
      <c r="D21" s="287"/>
      <c r="E21" s="287"/>
      <c r="F21" s="287"/>
      <c r="G21" s="287"/>
      <c r="H21" s="287"/>
      <c r="I21" s="287"/>
      <c r="J21" s="287"/>
      <c r="K21" s="287"/>
      <c r="L21" s="287"/>
      <c r="M21" s="287"/>
      <c r="N21" s="290"/>
      <c r="O21" s="2794"/>
      <c r="P21" s="2795"/>
      <c r="Q21" s="2795"/>
      <c r="R21" s="2795"/>
      <c r="S21" s="2795"/>
      <c r="T21" s="2795"/>
      <c r="U21" s="2795"/>
      <c r="V21" s="2795"/>
      <c r="W21" s="2795"/>
      <c r="X21" s="2795"/>
      <c r="Y21" s="2795"/>
      <c r="Z21" s="2795"/>
      <c r="AA21" s="2796"/>
      <c r="AB21" s="2783"/>
      <c r="AC21" s="2784"/>
      <c r="AD21" s="2784"/>
      <c r="AE21" s="2784"/>
      <c r="AF21" s="2784"/>
      <c r="AG21" s="2784"/>
      <c r="AH21" s="2784"/>
      <c r="AI21" s="2784"/>
      <c r="AJ21" s="2784"/>
      <c r="AK21" s="2784"/>
      <c r="AL21" s="2784"/>
      <c r="AM21" s="2784"/>
      <c r="AN21" s="2785"/>
      <c r="AO21" s="2806"/>
      <c r="AP21" s="2807"/>
      <c r="AQ21" s="2807"/>
      <c r="AR21" s="2807"/>
      <c r="AS21" s="2807"/>
      <c r="AT21" s="2807"/>
      <c r="AU21" s="2807"/>
      <c r="AV21" s="2807"/>
      <c r="AW21" s="2807"/>
      <c r="AX21" s="2807"/>
      <c r="AY21" s="2807"/>
      <c r="AZ21" s="2807"/>
      <c r="BA21" s="2808"/>
      <c r="BB21" s="2812"/>
      <c r="BC21" s="2812"/>
      <c r="BD21" s="2812"/>
      <c r="BE21" s="2812"/>
      <c r="BF21" s="2812"/>
      <c r="BG21" s="2812"/>
      <c r="BH21" s="2812"/>
      <c r="BI21" s="2812"/>
      <c r="BJ21" s="2812"/>
      <c r="BK21" s="2812"/>
      <c r="BL21" s="2812"/>
      <c r="BM21" s="2812"/>
      <c r="BN21" s="2813"/>
      <c r="BO21" s="2817"/>
      <c r="BP21" s="2818"/>
      <c r="BQ21" s="2818"/>
      <c r="BR21" s="2818"/>
      <c r="BS21" s="2818"/>
      <c r="BT21" s="2818"/>
      <c r="BU21" s="2818"/>
      <c r="BV21" s="2818"/>
      <c r="BW21" s="2818"/>
      <c r="BX21" s="2818"/>
      <c r="BY21" s="2818"/>
      <c r="BZ21" s="2818"/>
      <c r="CA21" s="2819"/>
      <c r="CB21" s="2806"/>
      <c r="CC21" s="2807"/>
      <c r="CD21" s="2807"/>
      <c r="CE21" s="2807"/>
      <c r="CF21" s="2807"/>
      <c r="CG21" s="2807"/>
      <c r="CH21" s="2807"/>
      <c r="CI21" s="2807"/>
      <c r="CJ21" s="2807"/>
      <c r="CK21" s="2807"/>
      <c r="CL21" s="2807"/>
      <c r="CM21" s="2807"/>
      <c r="CN21" s="2808"/>
      <c r="CO21" s="2782"/>
      <c r="CP21" s="2782"/>
      <c r="CQ21" s="2782"/>
      <c r="CR21" s="2782"/>
      <c r="CS21" s="2782"/>
      <c r="CT21" s="2782"/>
      <c r="CU21" s="2782"/>
      <c r="CV21" s="2782"/>
      <c r="CW21" s="2782"/>
      <c r="CX21" s="2782"/>
      <c r="CY21" s="2782"/>
      <c r="CZ21" s="2782"/>
      <c r="DA21" s="2782"/>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row>
    <row r="22" spans="1:132" ht="13.9" customHeight="1">
      <c r="A22" s="291"/>
      <c r="B22" s="287"/>
      <c r="C22" s="287"/>
      <c r="D22" s="287"/>
      <c r="E22" s="287"/>
      <c r="F22" s="287"/>
      <c r="G22" s="287"/>
      <c r="H22" s="287"/>
      <c r="I22" s="287"/>
      <c r="J22" s="287"/>
      <c r="K22" s="287"/>
      <c r="L22" s="287"/>
      <c r="M22" s="287"/>
      <c r="N22" s="290"/>
      <c r="O22" s="2794"/>
      <c r="P22" s="2795"/>
      <c r="Q22" s="2795"/>
      <c r="R22" s="2795"/>
      <c r="S22" s="2795"/>
      <c r="T22" s="2795"/>
      <c r="U22" s="2795"/>
      <c r="V22" s="2795"/>
      <c r="W22" s="2795"/>
      <c r="X22" s="2795"/>
      <c r="Y22" s="2795"/>
      <c r="Z22" s="2795"/>
      <c r="AA22" s="2796"/>
      <c r="AB22" s="2783"/>
      <c r="AC22" s="2784"/>
      <c r="AD22" s="2784"/>
      <c r="AE22" s="2784"/>
      <c r="AF22" s="2784"/>
      <c r="AG22" s="2784"/>
      <c r="AH22" s="2784"/>
      <c r="AI22" s="2784"/>
      <c r="AJ22" s="2784"/>
      <c r="AK22" s="2784"/>
      <c r="AL22" s="2784"/>
      <c r="AM22" s="2784"/>
      <c r="AN22" s="2785"/>
      <c r="AO22" s="2806"/>
      <c r="AP22" s="2807"/>
      <c r="AQ22" s="2807"/>
      <c r="AR22" s="2807"/>
      <c r="AS22" s="2807"/>
      <c r="AT22" s="2807"/>
      <c r="AU22" s="2807"/>
      <c r="AV22" s="2807"/>
      <c r="AW22" s="2807"/>
      <c r="AX22" s="2807"/>
      <c r="AY22" s="2807"/>
      <c r="AZ22" s="2807"/>
      <c r="BA22" s="2808"/>
      <c r="BB22" s="2812"/>
      <c r="BC22" s="2812"/>
      <c r="BD22" s="2812"/>
      <c r="BE22" s="2812"/>
      <c r="BF22" s="2812"/>
      <c r="BG22" s="2812"/>
      <c r="BH22" s="2812"/>
      <c r="BI22" s="2812"/>
      <c r="BJ22" s="2812"/>
      <c r="BK22" s="2812"/>
      <c r="BL22" s="2812"/>
      <c r="BM22" s="2812"/>
      <c r="BN22" s="2813"/>
      <c r="BO22" s="2817"/>
      <c r="BP22" s="2818"/>
      <c r="BQ22" s="2818"/>
      <c r="BR22" s="2818"/>
      <c r="BS22" s="2818"/>
      <c r="BT22" s="2818"/>
      <c r="BU22" s="2818"/>
      <c r="BV22" s="2818"/>
      <c r="BW22" s="2818"/>
      <c r="BX22" s="2818"/>
      <c r="BY22" s="2818"/>
      <c r="BZ22" s="2818"/>
      <c r="CA22" s="2819"/>
      <c r="CB22" s="2806"/>
      <c r="CC22" s="2807"/>
      <c r="CD22" s="2807"/>
      <c r="CE22" s="2807"/>
      <c r="CF22" s="2807"/>
      <c r="CG22" s="2807"/>
      <c r="CH22" s="2807"/>
      <c r="CI22" s="2807"/>
      <c r="CJ22" s="2807"/>
      <c r="CK22" s="2807"/>
      <c r="CL22" s="2807"/>
      <c r="CM22" s="2807"/>
      <c r="CN22" s="2808"/>
      <c r="CO22" s="2782"/>
      <c r="CP22" s="2782"/>
      <c r="CQ22" s="2782"/>
      <c r="CR22" s="2782"/>
      <c r="CS22" s="2782"/>
      <c r="CT22" s="2782"/>
      <c r="CU22" s="2782"/>
      <c r="CV22" s="2782"/>
      <c r="CW22" s="2782"/>
      <c r="CX22" s="2782"/>
      <c r="CY22" s="2782"/>
      <c r="CZ22" s="2782"/>
      <c r="DA22" s="2782"/>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row>
    <row r="23" spans="1:132" ht="13.9" customHeight="1">
      <c r="A23" s="2789" t="s">
        <v>249</v>
      </c>
      <c r="B23" s="2790"/>
      <c r="C23" s="2790"/>
      <c r="D23" s="2790"/>
      <c r="E23" s="2790"/>
      <c r="F23" s="287"/>
      <c r="G23" s="287"/>
      <c r="H23" s="287"/>
      <c r="I23" s="287"/>
      <c r="J23" s="287"/>
      <c r="K23" s="287"/>
      <c r="L23" s="287"/>
      <c r="M23" s="287"/>
      <c r="N23" s="290"/>
      <c r="O23" s="2794"/>
      <c r="P23" s="2795"/>
      <c r="Q23" s="2795"/>
      <c r="R23" s="2795"/>
      <c r="S23" s="2795"/>
      <c r="T23" s="2795"/>
      <c r="U23" s="2795"/>
      <c r="V23" s="2795"/>
      <c r="W23" s="2795"/>
      <c r="X23" s="2795"/>
      <c r="Y23" s="2795"/>
      <c r="Z23" s="2795"/>
      <c r="AA23" s="2796"/>
      <c r="AB23" s="2783"/>
      <c r="AC23" s="2784"/>
      <c r="AD23" s="2784"/>
      <c r="AE23" s="2784"/>
      <c r="AF23" s="2784"/>
      <c r="AG23" s="2784"/>
      <c r="AH23" s="2784"/>
      <c r="AI23" s="2784"/>
      <c r="AJ23" s="2784"/>
      <c r="AK23" s="2784"/>
      <c r="AL23" s="2784"/>
      <c r="AM23" s="2784"/>
      <c r="AN23" s="2785"/>
      <c r="AO23" s="2806"/>
      <c r="AP23" s="2807"/>
      <c r="AQ23" s="2807"/>
      <c r="AR23" s="2807"/>
      <c r="AS23" s="2807"/>
      <c r="AT23" s="2807"/>
      <c r="AU23" s="2807"/>
      <c r="AV23" s="2807"/>
      <c r="AW23" s="2807"/>
      <c r="AX23" s="2807"/>
      <c r="AY23" s="2807"/>
      <c r="AZ23" s="2807"/>
      <c r="BA23" s="2808"/>
      <c r="BB23" s="2812"/>
      <c r="BC23" s="2812"/>
      <c r="BD23" s="2812"/>
      <c r="BE23" s="2812"/>
      <c r="BF23" s="2812"/>
      <c r="BG23" s="2812"/>
      <c r="BH23" s="2812"/>
      <c r="BI23" s="2812"/>
      <c r="BJ23" s="2812"/>
      <c r="BK23" s="2812"/>
      <c r="BL23" s="2812"/>
      <c r="BM23" s="2812"/>
      <c r="BN23" s="2813"/>
      <c r="BO23" s="2817"/>
      <c r="BP23" s="2818"/>
      <c r="BQ23" s="2818"/>
      <c r="BR23" s="2818"/>
      <c r="BS23" s="2818"/>
      <c r="BT23" s="2818"/>
      <c r="BU23" s="2818"/>
      <c r="BV23" s="2818"/>
      <c r="BW23" s="2818"/>
      <c r="BX23" s="2818"/>
      <c r="BY23" s="2818"/>
      <c r="BZ23" s="2818"/>
      <c r="CA23" s="2819"/>
      <c r="CB23" s="2806"/>
      <c r="CC23" s="2807"/>
      <c r="CD23" s="2807"/>
      <c r="CE23" s="2807"/>
      <c r="CF23" s="2807"/>
      <c r="CG23" s="2807"/>
      <c r="CH23" s="2807"/>
      <c r="CI23" s="2807"/>
      <c r="CJ23" s="2807"/>
      <c r="CK23" s="2807"/>
      <c r="CL23" s="2807"/>
      <c r="CM23" s="2807"/>
      <c r="CN23" s="2808"/>
      <c r="CO23" s="2782"/>
      <c r="CP23" s="2782"/>
      <c r="CQ23" s="2782"/>
      <c r="CR23" s="2782"/>
      <c r="CS23" s="2782"/>
      <c r="CT23" s="2782"/>
      <c r="CU23" s="2782"/>
      <c r="CV23" s="2782"/>
      <c r="CW23" s="2782"/>
      <c r="CX23" s="2782"/>
      <c r="CY23" s="2782"/>
      <c r="CZ23" s="2782"/>
      <c r="DA23" s="2782"/>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row>
    <row r="24" spans="1:132" ht="13.9" customHeight="1">
      <c r="A24" s="2789"/>
      <c r="B24" s="2790"/>
      <c r="C24" s="2790"/>
      <c r="D24" s="2790"/>
      <c r="E24" s="2790"/>
      <c r="F24" s="287"/>
      <c r="G24" s="287"/>
      <c r="H24" s="287"/>
      <c r="I24" s="287"/>
      <c r="J24" s="287"/>
      <c r="K24" s="287"/>
      <c r="L24" s="287"/>
      <c r="M24" s="287"/>
      <c r="N24" s="290"/>
      <c r="O24" s="2797"/>
      <c r="P24" s="2798"/>
      <c r="Q24" s="2798"/>
      <c r="R24" s="2798"/>
      <c r="S24" s="2798"/>
      <c r="T24" s="2798"/>
      <c r="U24" s="2798"/>
      <c r="V24" s="2798"/>
      <c r="W24" s="2798"/>
      <c r="X24" s="2798"/>
      <c r="Y24" s="2798"/>
      <c r="Z24" s="2798"/>
      <c r="AA24" s="2799"/>
      <c r="AB24" s="2786"/>
      <c r="AC24" s="2787"/>
      <c r="AD24" s="2787"/>
      <c r="AE24" s="2787"/>
      <c r="AF24" s="2787"/>
      <c r="AG24" s="2787"/>
      <c r="AH24" s="2787"/>
      <c r="AI24" s="2787"/>
      <c r="AJ24" s="2787"/>
      <c r="AK24" s="2787"/>
      <c r="AL24" s="2787"/>
      <c r="AM24" s="2787"/>
      <c r="AN24" s="2788"/>
      <c r="AO24" s="2809"/>
      <c r="AP24" s="2810"/>
      <c r="AQ24" s="2810"/>
      <c r="AR24" s="2810"/>
      <c r="AS24" s="2810"/>
      <c r="AT24" s="2810"/>
      <c r="AU24" s="2810"/>
      <c r="AV24" s="2810"/>
      <c r="AW24" s="2810"/>
      <c r="AX24" s="2810"/>
      <c r="AY24" s="2810"/>
      <c r="AZ24" s="2810"/>
      <c r="BA24" s="2811"/>
      <c r="BB24" s="2812"/>
      <c r="BC24" s="2812"/>
      <c r="BD24" s="2812"/>
      <c r="BE24" s="2812"/>
      <c r="BF24" s="2812"/>
      <c r="BG24" s="2812"/>
      <c r="BH24" s="2812"/>
      <c r="BI24" s="2812"/>
      <c r="BJ24" s="2812"/>
      <c r="BK24" s="2812"/>
      <c r="BL24" s="2812"/>
      <c r="BM24" s="2812"/>
      <c r="BN24" s="2813"/>
      <c r="BO24" s="2820"/>
      <c r="BP24" s="2821"/>
      <c r="BQ24" s="2821"/>
      <c r="BR24" s="2821"/>
      <c r="BS24" s="2821"/>
      <c r="BT24" s="2821"/>
      <c r="BU24" s="2821"/>
      <c r="BV24" s="2821"/>
      <c r="BW24" s="2821"/>
      <c r="BX24" s="2821"/>
      <c r="BY24" s="2821"/>
      <c r="BZ24" s="2821"/>
      <c r="CA24" s="2822"/>
      <c r="CB24" s="2809"/>
      <c r="CC24" s="2810"/>
      <c r="CD24" s="2810"/>
      <c r="CE24" s="2810"/>
      <c r="CF24" s="2810"/>
      <c r="CG24" s="2810"/>
      <c r="CH24" s="2810"/>
      <c r="CI24" s="2810"/>
      <c r="CJ24" s="2810"/>
      <c r="CK24" s="2810"/>
      <c r="CL24" s="2810"/>
      <c r="CM24" s="2810"/>
      <c r="CN24" s="2811"/>
      <c r="CO24" s="2782"/>
      <c r="CP24" s="2782"/>
      <c r="CQ24" s="2782"/>
      <c r="CR24" s="2782"/>
      <c r="CS24" s="2782"/>
      <c r="CT24" s="2782"/>
      <c r="CU24" s="2782"/>
      <c r="CV24" s="2782"/>
      <c r="CW24" s="2782"/>
      <c r="CX24" s="2782"/>
      <c r="CY24" s="2782"/>
      <c r="CZ24" s="2782"/>
      <c r="DA24" s="2782"/>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row>
    <row r="25" spans="1:132" ht="13.9" customHeight="1">
      <c r="A25" s="304"/>
      <c r="B25" s="305"/>
      <c r="C25" s="305"/>
      <c r="D25" s="305"/>
      <c r="E25" s="305"/>
      <c r="F25" s="289"/>
      <c r="G25" s="289"/>
      <c r="H25" s="289"/>
      <c r="I25" s="289"/>
      <c r="J25" s="289"/>
      <c r="K25" s="289"/>
      <c r="L25" s="289"/>
      <c r="M25" s="289"/>
      <c r="N25" s="288"/>
      <c r="O25" s="2780" t="s">
        <v>315</v>
      </c>
      <c r="P25" s="2776"/>
      <c r="Q25" s="2776"/>
      <c r="R25" s="2777"/>
      <c r="S25" s="2778" t="s">
        <v>316</v>
      </c>
      <c r="T25" s="2778"/>
      <c r="U25" s="2778"/>
      <c r="V25" s="2778"/>
      <c r="W25" s="2778"/>
      <c r="X25" s="2778"/>
      <c r="Y25" s="2778"/>
      <c r="Z25" s="2778"/>
      <c r="AA25" s="2778"/>
      <c r="AB25" s="2775" t="s">
        <v>315</v>
      </c>
      <c r="AC25" s="2776"/>
      <c r="AD25" s="2776"/>
      <c r="AE25" s="2777"/>
      <c r="AF25" s="2778" t="s">
        <v>316</v>
      </c>
      <c r="AG25" s="2778"/>
      <c r="AH25" s="2778"/>
      <c r="AI25" s="2778"/>
      <c r="AJ25" s="2778"/>
      <c r="AK25" s="2778"/>
      <c r="AL25" s="2778"/>
      <c r="AM25" s="2778"/>
      <c r="AN25" s="2779"/>
      <c r="AO25" s="2775" t="s">
        <v>315</v>
      </c>
      <c r="AP25" s="2776"/>
      <c r="AQ25" s="2776"/>
      <c r="AR25" s="2777"/>
      <c r="AS25" s="2778" t="s">
        <v>316</v>
      </c>
      <c r="AT25" s="2778"/>
      <c r="AU25" s="2778"/>
      <c r="AV25" s="2778"/>
      <c r="AW25" s="2778"/>
      <c r="AX25" s="2778"/>
      <c r="AY25" s="2778"/>
      <c r="AZ25" s="2778"/>
      <c r="BA25" s="2779"/>
      <c r="BB25" s="2775" t="s">
        <v>315</v>
      </c>
      <c r="BC25" s="2776"/>
      <c r="BD25" s="2776"/>
      <c r="BE25" s="2777"/>
      <c r="BF25" s="2778" t="s">
        <v>316</v>
      </c>
      <c r="BG25" s="2778"/>
      <c r="BH25" s="2778"/>
      <c r="BI25" s="2778"/>
      <c r="BJ25" s="2778"/>
      <c r="BK25" s="2778"/>
      <c r="BL25" s="2778"/>
      <c r="BM25" s="2778"/>
      <c r="BN25" s="2779"/>
      <c r="BO25" s="2780" t="s">
        <v>315</v>
      </c>
      <c r="BP25" s="2776"/>
      <c r="BQ25" s="2776"/>
      <c r="BR25" s="2777"/>
      <c r="BS25" s="2778" t="s">
        <v>316</v>
      </c>
      <c r="BT25" s="2778"/>
      <c r="BU25" s="2778"/>
      <c r="BV25" s="2778"/>
      <c r="BW25" s="2778"/>
      <c r="BX25" s="2778"/>
      <c r="BY25" s="2778"/>
      <c r="BZ25" s="2778"/>
      <c r="CA25" s="2778"/>
      <c r="CB25" s="2775" t="s">
        <v>315</v>
      </c>
      <c r="CC25" s="2776"/>
      <c r="CD25" s="2776"/>
      <c r="CE25" s="2777"/>
      <c r="CF25" s="2778" t="s">
        <v>316</v>
      </c>
      <c r="CG25" s="2778"/>
      <c r="CH25" s="2778"/>
      <c r="CI25" s="2778"/>
      <c r="CJ25" s="2778"/>
      <c r="CK25" s="2778"/>
      <c r="CL25" s="2778"/>
      <c r="CM25" s="2778"/>
      <c r="CN25" s="2779"/>
      <c r="CO25" s="2775" t="s">
        <v>315</v>
      </c>
      <c r="CP25" s="2776"/>
      <c r="CQ25" s="2776"/>
      <c r="CR25" s="2777"/>
      <c r="CS25" s="2778" t="s">
        <v>316</v>
      </c>
      <c r="CT25" s="2778"/>
      <c r="CU25" s="2778"/>
      <c r="CV25" s="2778"/>
      <c r="CW25" s="2778"/>
      <c r="CX25" s="2778"/>
      <c r="CY25" s="2778"/>
      <c r="CZ25" s="2778"/>
      <c r="DA25" s="2779"/>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row>
    <row r="26" spans="1:132" ht="13.9" customHeight="1">
      <c r="A26" s="2765" t="str">
        <f>TEXT(DATE(LEFT('設定シート（非表示）'!C6,4)-1,1,1),"ggg")</f>
        <v>令和</v>
      </c>
      <c r="B26" s="2766"/>
      <c r="C26" s="2766"/>
      <c r="D26" s="2766"/>
      <c r="E26" s="2769" t="str">
        <f>TEXT(DATE(LEFT('設定シート（非表示）'!C6,4)-1,1,1),"e")</f>
        <v>4</v>
      </c>
      <c r="F26" s="2770"/>
      <c r="G26" s="2770"/>
      <c r="H26" s="2772" t="s">
        <v>27</v>
      </c>
      <c r="I26" s="2766"/>
      <c r="J26" s="2769">
        <v>4</v>
      </c>
      <c r="K26" s="2770"/>
      <c r="L26" s="2770"/>
      <c r="M26" s="2772" t="s">
        <v>50</v>
      </c>
      <c r="N26" s="2773"/>
      <c r="O26" s="2739"/>
      <c r="P26" s="2740"/>
      <c r="Q26" s="2740"/>
      <c r="R26" s="2741"/>
      <c r="S26" s="2745"/>
      <c r="T26" s="2746"/>
      <c r="U26" s="2746"/>
      <c r="V26" s="2746"/>
      <c r="W26" s="2746"/>
      <c r="X26" s="2746"/>
      <c r="Y26" s="2746"/>
      <c r="Z26" s="2747"/>
      <c r="AA26" s="2748"/>
      <c r="AB26" s="2753"/>
      <c r="AC26" s="2740"/>
      <c r="AD26" s="2740"/>
      <c r="AE26" s="2741"/>
      <c r="AF26" s="2745"/>
      <c r="AG26" s="2746"/>
      <c r="AH26" s="2746"/>
      <c r="AI26" s="2746"/>
      <c r="AJ26" s="2746"/>
      <c r="AK26" s="2746"/>
      <c r="AL26" s="2746"/>
      <c r="AM26" s="2746"/>
      <c r="AN26" s="2757"/>
      <c r="AO26" s="2753"/>
      <c r="AP26" s="2740"/>
      <c r="AQ26" s="2740"/>
      <c r="AR26" s="2741"/>
      <c r="AS26" s="2745"/>
      <c r="AT26" s="2746"/>
      <c r="AU26" s="2746"/>
      <c r="AV26" s="2746"/>
      <c r="AW26" s="2746"/>
      <c r="AX26" s="2746"/>
      <c r="AY26" s="2746"/>
      <c r="AZ26" s="2747"/>
      <c r="BA26" s="2748"/>
      <c r="BB26" s="2759">
        <f>SUM(O26+AB26+AO26)</f>
        <v>0</v>
      </c>
      <c r="BC26" s="2760"/>
      <c r="BD26" s="2760"/>
      <c r="BE26" s="2761"/>
      <c r="BF26" s="2733">
        <f>SUM(S26+AF26+AS26)</f>
        <v>0</v>
      </c>
      <c r="BG26" s="2734"/>
      <c r="BH26" s="2734"/>
      <c r="BI26" s="2734"/>
      <c r="BJ26" s="2734"/>
      <c r="BK26" s="2734"/>
      <c r="BL26" s="2734"/>
      <c r="BM26" s="2727"/>
      <c r="BN26" s="2735"/>
      <c r="BO26" s="2739"/>
      <c r="BP26" s="2740"/>
      <c r="BQ26" s="2740"/>
      <c r="BR26" s="2741"/>
      <c r="BS26" s="2745"/>
      <c r="BT26" s="2746"/>
      <c r="BU26" s="2746"/>
      <c r="BV26" s="2746"/>
      <c r="BW26" s="2746"/>
      <c r="BX26" s="2746"/>
      <c r="BY26" s="2746"/>
      <c r="BZ26" s="2747"/>
      <c r="CA26" s="2748"/>
      <c r="CB26" s="2753"/>
      <c r="CC26" s="2740"/>
      <c r="CD26" s="2740"/>
      <c r="CE26" s="2741"/>
      <c r="CF26" s="2745"/>
      <c r="CG26" s="2746"/>
      <c r="CH26" s="2746"/>
      <c r="CI26" s="2746"/>
      <c r="CJ26" s="2746"/>
      <c r="CK26" s="2746"/>
      <c r="CL26" s="2746"/>
      <c r="CM26" s="2747"/>
      <c r="CN26" s="2748"/>
      <c r="CO26" s="2725">
        <f>SUM(BO26+CB26)</f>
        <v>0</v>
      </c>
      <c r="CP26" s="2726"/>
      <c r="CQ26" s="2726"/>
      <c r="CR26" s="2755"/>
      <c r="CS26" s="2725">
        <f>SUM(BS26+CF26)</f>
        <v>0</v>
      </c>
      <c r="CT26" s="2726"/>
      <c r="CU26" s="2726"/>
      <c r="CV26" s="2726"/>
      <c r="CW26" s="2726"/>
      <c r="CX26" s="2726"/>
      <c r="CY26" s="2726"/>
      <c r="CZ26" s="2727"/>
      <c r="DA26" s="2728"/>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row>
    <row r="27" spans="1:132" ht="13.9" customHeight="1">
      <c r="A27" s="2767"/>
      <c r="B27" s="2768"/>
      <c r="C27" s="2768"/>
      <c r="D27" s="2768"/>
      <c r="E27" s="2771"/>
      <c r="F27" s="2771"/>
      <c r="G27" s="2771"/>
      <c r="H27" s="2768"/>
      <c r="I27" s="2768"/>
      <c r="J27" s="2771"/>
      <c r="K27" s="2771"/>
      <c r="L27" s="2771"/>
      <c r="M27" s="2768"/>
      <c r="N27" s="2774"/>
      <c r="O27" s="2742"/>
      <c r="P27" s="2743"/>
      <c r="Q27" s="2743"/>
      <c r="R27" s="2744"/>
      <c r="S27" s="2749"/>
      <c r="T27" s="2750"/>
      <c r="U27" s="2750"/>
      <c r="V27" s="2750"/>
      <c r="W27" s="2750"/>
      <c r="X27" s="2750"/>
      <c r="Y27" s="2750"/>
      <c r="Z27" s="2751"/>
      <c r="AA27" s="2752"/>
      <c r="AB27" s="2754"/>
      <c r="AC27" s="2743"/>
      <c r="AD27" s="2743"/>
      <c r="AE27" s="2744"/>
      <c r="AF27" s="2749"/>
      <c r="AG27" s="2750"/>
      <c r="AH27" s="2750"/>
      <c r="AI27" s="2750"/>
      <c r="AJ27" s="2750"/>
      <c r="AK27" s="2750"/>
      <c r="AL27" s="2750"/>
      <c r="AM27" s="2750"/>
      <c r="AN27" s="2758"/>
      <c r="AO27" s="2754"/>
      <c r="AP27" s="2743"/>
      <c r="AQ27" s="2743"/>
      <c r="AR27" s="2744"/>
      <c r="AS27" s="2749"/>
      <c r="AT27" s="2750"/>
      <c r="AU27" s="2750"/>
      <c r="AV27" s="2750"/>
      <c r="AW27" s="2750"/>
      <c r="AX27" s="2750"/>
      <c r="AY27" s="2750"/>
      <c r="AZ27" s="2751"/>
      <c r="BA27" s="2752"/>
      <c r="BB27" s="2762"/>
      <c r="BC27" s="2763"/>
      <c r="BD27" s="2763"/>
      <c r="BE27" s="2764"/>
      <c r="BF27" s="2736"/>
      <c r="BG27" s="2737"/>
      <c r="BH27" s="2737"/>
      <c r="BI27" s="2737"/>
      <c r="BJ27" s="2737"/>
      <c r="BK27" s="2737"/>
      <c r="BL27" s="2737"/>
      <c r="BM27" s="2731"/>
      <c r="BN27" s="2738"/>
      <c r="BO27" s="2742"/>
      <c r="BP27" s="2743"/>
      <c r="BQ27" s="2743"/>
      <c r="BR27" s="2744"/>
      <c r="BS27" s="2749"/>
      <c r="BT27" s="2750"/>
      <c r="BU27" s="2750"/>
      <c r="BV27" s="2750"/>
      <c r="BW27" s="2750"/>
      <c r="BX27" s="2750"/>
      <c r="BY27" s="2750"/>
      <c r="BZ27" s="2751"/>
      <c r="CA27" s="2752"/>
      <c r="CB27" s="2754"/>
      <c r="CC27" s="2743"/>
      <c r="CD27" s="2743"/>
      <c r="CE27" s="2744"/>
      <c r="CF27" s="2749"/>
      <c r="CG27" s="2750"/>
      <c r="CH27" s="2750"/>
      <c r="CI27" s="2750"/>
      <c r="CJ27" s="2750"/>
      <c r="CK27" s="2750"/>
      <c r="CL27" s="2750"/>
      <c r="CM27" s="2751"/>
      <c r="CN27" s="2752"/>
      <c r="CO27" s="2729"/>
      <c r="CP27" s="2730"/>
      <c r="CQ27" s="2730"/>
      <c r="CR27" s="2756"/>
      <c r="CS27" s="2729"/>
      <c r="CT27" s="2730"/>
      <c r="CU27" s="2730"/>
      <c r="CV27" s="2730"/>
      <c r="CW27" s="2730"/>
      <c r="CX27" s="2730"/>
      <c r="CY27" s="2730"/>
      <c r="CZ27" s="2731"/>
      <c r="DA27" s="2732"/>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row>
    <row r="28" spans="1:132" ht="13.9" customHeight="1">
      <c r="A28" s="2765"/>
      <c r="B28" s="2766"/>
      <c r="C28" s="2766"/>
      <c r="D28" s="2766"/>
      <c r="E28" s="2769"/>
      <c r="F28" s="2770"/>
      <c r="G28" s="2770"/>
      <c r="H28" s="2772"/>
      <c r="I28" s="2766"/>
      <c r="J28" s="2769">
        <v>5</v>
      </c>
      <c r="K28" s="2770"/>
      <c r="L28" s="2770"/>
      <c r="M28" s="2772" t="s">
        <v>50</v>
      </c>
      <c r="N28" s="2773"/>
      <c r="O28" s="2739"/>
      <c r="P28" s="2740"/>
      <c r="Q28" s="2740"/>
      <c r="R28" s="2741"/>
      <c r="S28" s="2745"/>
      <c r="T28" s="2746"/>
      <c r="U28" s="2746"/>
      <c r="V28" s="2746"/>
      <c r="W28" s="2746"/>
      <c r="X28" s="2746"/>
      <c r="Y28" s="2746"/>
      <c r="Z28" s="2747"/>
      <c r="AA28" s="2748"/>
      <c r="AB28" s="2753"/>
      <c r="AC28" s="2740"/>
      <c r="AD28" s="2740"/>
      <c r="AE28" s="2741"/>
      <c r="AF28" s="2745"/>
      <c r="AG28" s="2746"/>
      <c r="AH28" s="2746"/>
      <c r="AI28" s="2746"/>
      <c r="AJ28" s="2746"/>
      <c r="AK28" s="2746"/>
      <c r="AL28" s="2746"/>
      <c r="AM28" s="2746"/>
      <c r="AN28" s="2757"/>
      <c r="AO28" s="2753"/>
      <c r="AP28" s="2740"/>
      <c r="AQ28" s="2740"/>
      <c r="AR28" s="2741"/>
      <c r="AS28" s="2745"/>
      <c r="AT28" s="2746"/>
      <c r="AU28" s="2746"/>
      <c r="AV28" s="2746"/>
      <c r="AW28" s="2746"/>
      <c r="AX28" s="2746"/>
      <c r="AY28" s="2746"/>
      <c r="AZ28" s="2747"/>
      <c r="BA28" s="2748"/>
      <c r="BB28" s="2759">
        <f>SUM(O28+AB28+AO28)</f>
        <v>0</v>
      </c>
      <c r="BC28" s="2760"/>
      <c r="BD28" s="2760"/>
      <c r="BE28" s="2761"/>
      <c r="BF28" s="2733">
        <f>SUM(S28+AF28+AS28)</f>
        <v>0</v>
      </c>
      <c r="BG28" s="2734"/>
      <c r="BH28" s="2734"/>
      <c r="BI28" s="2734"/>
      <c r="BJ28" s="2734"/>
      <c r="BK28" s="2734"/>
      <c r="BL28" s="2734"/>
      <c r="BM28" s="2727"/>
      <c r="BN28" s="2735"/>
      <c r="BO28" s="2739"/>
      <c r="BP28" s="2740"/>
      <c r="BQ28" s="2740"/>
      <c r="BR28" s="2741"/>
      <c r="BS28" s="2745"/>
      <c r="BT28" s="2746"/>
      <c r="BU28" s="2746"/>
      <c r="BV28" s="2746"/>
      <c r="BW28" s="2746"/>
      <c r="BX28" s="2746"/>
      <c r="BY28" s="2746"/>
      <c r="BZ28" s="2747"/>
      <c r="CA28" s="2748"/>
      <c r="CB28" s="2753"/>
      <c r="CC28" s="2740"/>
      <c r="CD28" s="2740"/>
      <c r="CE28" s="2741"/>
      <c r="CF28" s="2745"/>
      <c r="CG28" s="2746"/>
      <c r="CH28" s="2746"/>
      <c r="CI28" s="2746"/>
      <c r="CJ28" s="2746"/>
      <c r="CK28" s="2746"/>
      <c r="CL28" s="2746"/>
      <c r="CM28" s="2747"/>
      <c r="CN28" s="2748"/>
      <c r="CO28" s="2725">
        <f>SUM(BO28+CB28)</f>
        <v>0</v>
      </c>
      <c r="CP28" s="2726"/>
      <c r="CQ28" s="2726"/>
      <c r="CR28" s="2755"/>
      <c r="CS28" s="2725">
        <f>SUM(BS28+CF28)</f>
        <v>0</v>
      </c>
      <c r="CT28" s="2726"/>
      <c r="CU28" s="2726"/>
      <c r="CV28" s="2726"/>
      <c r="CW28" s="2726"/>
      <c r="CX28" s="2726"/>
      <c r="CY28" s="2726"/>
      <c r="CZ28" s="2727"/>
      <c r="DA28" s="2728"/>
      <c r="DB28" s="287"/>
      <c r="DC28" s="287"/>
      <c r="DD28" s="287"/>
      <c r="DE28" s="287"/>
      <c r="DF28" s="287"/>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87"/>
    </row>
    <row r="29" spans="1:132" ht="13.9" customHeight="1">
      <c r="A29" s="2767"/>
      <c r="B29" s="2768"/>
      <c r="C29" s="2768"/>
      <c r="D29" s="2768"/>
      <c r="E29" s="2771"/>
      <c r="F29" s="2771"/>
      <c r="G29" s="2771"/>
      <c r="H29" s="2768"/>
      <c r="I29" s="2768"/>
      <c r="J29" s="2771"/>
      <c r="K29" s="2771"/>
      <c r="L29" s="2771"/>
      <c r="M29" s="2768"/>
      <c r="N29" s="2774"/>
      <c r="O29" s="2742"/>
      <c r="P29" s="2743"/>
      <c r="Q29" s="2743"/>
      <c r="R29" s="2744"/>
      <c r="S29" s="2749"/>
      <c r="T29" s="2750"/>
      <c r="U29" s="2750"/>
      <c r="V29" s="2750"/>
      <c r="W29" s="2750"/>
      <c r="X29" s="2750"/>
      <c r="Y29" s="2750"/>
      <c r="Z29" s="2751"/>
      <c r="AA29" s="2752"/>
      <c r="AB29" s="2754"/>
      <c r="AC29" s="2743"/>
      <c r="AD29" s="2743"/>
      <c r="AE29" s="2744"/>
      <c r="AF29" s="2749"/>
      <c r="AG29" s="2750"/>
      <c r="AH29" s="2750"/>
      <c r="AI29" s="2750"/>
      <c r="AJ29" s="2750"/>
      <c r="AK29" s="2750"/>
      <c r="AL29" s="2750"/>
      <c r="AM29" s="2750"/>
      <c r="AN29" s="2758"/>
      <c r="AO29" s="2754"/>
      <c r="AP29" s="2743"/>
      <c r="AQ29" s="2743"/>
      <c r="AR29" s="2744"/>
      <c r="AS29" s="2749"/>
      <c r="AT29" s="2750"/>
      <c r="AU29" s="2750"/>
      <c r="AV29" s="2750"/>
      <c r="AW29" s="2750"/>
      <c r="AX29" s="2750"/>
      <c r="AY29" s="2750"/>
      <c r="AZ29" s="2751"/>
      <c r="BA29" s="2752"/>
      <c r="BB29" s="2762"/>
      <c r="BC29" s="2763"/>
      <c r="BD29" s="2763"/>
      <c r="BE29" s="2764"/>
      <c r="BF29" s="2736"/>
      <c r="BG29" s="2737"/>
      <c r="BH29" s="2737"/>
      <c r="BI29" s="2737"/>
      <c r="BJ29" s="2737"/>
      <c r="BK29" s="2737"/>
      <c r="BL29" s="2737"/>
      <c r="BM29" s="2731"/>
      <c r="BN29" s="2738"/>
      <c r="BO29" s="2742"/>
      <c r="BP29" s="2743"/>
      <c r="BQ29" s="2743"/>
      <c r="BR29" s="2744"/>
      <c r="BS29" s="2749"/>
      <c r="BT29" s="2750"/>
      <c r="BU29" s="2750"/>
      <c r="BV29" s="2750"/>
      <c r="BW29" s="2750"/>
      <c r="BX29" s="2750"/>
      <c r="BY29" s="2750"/>
      <c r="BZ29" s="2751"/>
      <c r="CA29" s="2752"/>
      <c r="CB29" s="2754"/>
      <c r="CC29" s="2743"/>
      <c r="CD29" s="2743"/>
      <c r="CE29" s="2744"/>
      <c r="CF29" s="2749"/>
      <c r="CG29" s="2750"/>
      <c r="CH29" s="2750"/>
      <c r="CI29" s="2750"/>
      <c r="CJ29" s="2750"/>
      <c r="CK29" s="2750"/>
      <c r="CL29" s="2750"/>
      <c r="CM29" s="2751"/>
      <c r="CN29" s="2752"/>
      <c r="CO29" s="2729"/>
      <c r="CP29" s="2730"/>
      <c r="CQ29" s="2730"/>
      <c r="CR29" s="2756"/>
      <c r="CS29" s="2729"/>
      <c r="CT29" s="2730"/>
      <c r="CU29" s="2730"/>
      <c r="CV29" s="2730"/>
      <c r="CW29" s="2730"/>
      <c r="CX29" s="2730"/>
      <c r="CY29" s="2730"/>
      <c r="CZ29" s="2731"/>
      <c r="DA29" s="2732"/>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row>
    <row r="30" spans="1:132" ht="13.9" customHeight="1">
      <c r="A30" s="2765"/>
      <c r="B30" s="2766"/>
      <c r="C30" s="2766"/>
      <c r="D30" s="2766"/>
      <c r="E30" s="2769"/>
      <c r="F30" s="2770"/>
      <c r="G30" s="2770"/>
      <c r="H30" s="2772"/>
      <c r="I30" s="2766"/>
      <c r="J30" s="2769">
        <v>6</v>
      </c>
      <c r="K30" s="2770"/>
      <c r="L30" s="2770"/>
      <c r="M30" s="2772" t="s">
        <v>50</v>
      </c>
      <c r="N30" s="2773"/>
      <c r="O30" s="2739"/>
      <c r="P30" s="2740"/>
      <c r="Q30" s="2740"/>
      <c r="R30" s="2741"/>
      <c r="S30" s="2745"/>
      <c r="T30" s="2746"/>
      <c r="U30" s="2746"/>
      <c r="V30" s="2746"/>
      <c r="W30" s="2746"/>
      <c r="X30" s="2746"/>
      <c r="Y30" s="2746"/>
      <c r="Z30" s="2747"/>
      <c r="AA30" s="2748"/>
      <c r="AB30" s="2753"/>
      <c r="AC30" s="2740"/>
      <c r="AD30" s="2740"/>
      <c r="AE30" s="2741"/>
      <c r="AF30" s="2745"/>
      <c r="AG30" s="2746"/>
      <c r="AH30" s="2746"/>
      <c r="AI30" s="2746"/>
      <c r="AJ30" s="2746"/>
      <c r="AK30" s="2746"/>
      <c r="AL30" s="2746"/>
      <c r="AM30" s="2746"/>
      <c r="AN30" s="2757"/>
      <c r="AO30" s="2753"/>
      <c r="AP30" s="2740"/>
      <c r="AQ30" s="2740"/>
      <c r="AR30" s="2741"/>
      <c r="AS30" s="2745"/>
      <c r="AT30" s="2746"/>
      <c r="AU30" s="2746"/>
      <c r="AV30" s="2746"/>
      <c r="AW30" s="2746"/>
      <c r="AX30" s="2746"/>
      <c r="AY30" s="2746"/>
      <c r="AZ30" s="2747"/>
      <c r="BA30" s="2748"/>
      <c r="BB30" s="2759">
        <f>SUM(O30+AB30+AO30)</f>
        <v>0</v>
      </c>
      <c r="BC30" s="2760"/>
      <c r="BD30" s="2760"/>
      <c r="BE30" s="2761"/>
      <c r="BF30" s="2733">
        <f>SUM(S30+AF30+AS30)</f>
        <v>0</v>
      </c>
      <c r="BG30" s="2734"/>
      <c r="BH30" s="2734"/>
      <c r="BI30" s="2734"/>
      <c r="BJ30" s="2734"/>
      <c r="BK30" s="2734"/>
      <c r="BL30" s="2734"/>
      <c r="BM30" s="2727"/>
      <c r="BN30" s="2735"/>
      <c r="BO30" s="2739"/>
      <c r="BP30" s="2740"/>
      <c r="BQ30" s="2740"/>
      <c r="BR30" s="2741"/>
      <c r="BS30" s="2745"/>
      <c r="BT30" s="2746"/>
      <c r="BU30" s="2746"/>
      <c r="BV30" s="2746"/>
      <c r="BW30" s="2746"/>
      <c r="BX30" s="2746"/>
      <c r="BY30" s="2746"/>
      <c r="BZ30" s="2747"/>
      <c r="CA30" s="2748"/>
      <c r="CB30" s="2753"/>
      <c r="CC30" s="2740"/>
      <c r="CD30" s="2740"/>
      <c r="CE30" s="2741"/>
      <c r="CF30" s="2745"/>
      <c r="CG30" s="2746"/>
      <c r="CH30" s="2746"/>
      <c r="CI30" s="2746"/>
      <c r="CJ30" s="2746"/>
      <c r="CK30" s="2746"/>
      <c r="CL30" s="2746"/>
      <c r="CM30" s="2747"/>
      <c r="CN30" s="2748"/>
      <c r="CO30" s="2725">
        <f>SUM(BO30+CB30)</f>
        <v>0</v>
      </c>
      <c r="CP30" s="2726"/>
      <c r="CQ30" s="2726"/>
      <c r="CR30" s="2755"/>
      <c r="CS30" s="2725">
        <f>SUM(BS30+CF30)</f>
        <v>0</v>
      </c>
      <c r="CT30" s="2726"/>
      <c r="CU30" s="2726"/>
      <c r="CV30" s="2726"/>
      <c r="CW30" s="2726"/>
      <c r="CX30" s="2726"/>
      <c r="CY30" s="2726"/>
      <c r="CZ30" s="2727"/>
      <c r="DA30" s="2728"/>
      <c r="DB30" s="287"/>
      <c r="DC30" s="287"/>
      <c r="DD30" s="287"/>
      <c r="DE30" s="287"/>
      <c r="DF30" s="287"/>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87"/>
    </row>
    <row r="31" spans="1:132" ht="13.9" customHeight="1">
      <c r="A31" s="2767"/>
      <c r="B31" s="2768"/>
      <c r="C31" s="2768"/>
      <c r="D31" s="2768"/>
      <c r="E31" s="2771"/>
      <c r="F31" s="2771"/>
      <c r="G31" s="2771"/>
      <c r="H31" s="2768"/>
      <c r="I31" s="2768"/>
      <c r="J31" s="2771"/>
      <c r="K31" s="2771"/>
      <c r="L31" s="2771"/>
      <c r="M31" s="2768"/>
      <c r="N31" s="2774"/>
      <c r="O31" s="2742"/>
      <c r="P31" s="2743"/>
      <c r="Q31" s="2743"/>
      <c r="R31" s="2744"/>
      <c r="S31" s="2749"/>
      <c r="T31" s="2750"/>
      <c r="U31" s="2750"/>
      <c r="V31" s="2750"/>
      <c r="W31" s="2750"/>
      <c r="X31" s="2750"/>
      <c r="Y31" s="2750"/>
      <c r="Z31" s="2751"/>
      <c r="AA31" s="2752"/>
      <c r="AB31" s="2754"/>
      <c r="AC31" s="2743"/>
      <c r="AD31" s="2743"/>
      <c r="AE31" s="2744"/>
      <c r="AF31" s="2749"/>
      <c r="AG31" s="2750"/>
      <c r="AH31" s="2750"/>
      <c r="AI31" s="2750"/>
      <c r="AJ31" s="2750"/>
      <c r="AK31" s="2750"/>
      <c r="AL31" s="2750"/>
      <c r="AM31" s="2750"/>
      <c r="AN31" s="2758"/>
      <c r="AO31" s="2754"/>
      <c r="AP31" s="2743"/>
      <c r="AQ31" s="2743"/>
      <c r="AR31" s="2744"/>
      <c r="AS31" s="2749"/>
      <c r="AT31" s="2750"/>
      <c r="AU31" s="2750"/>
      <c r="AV31" s="2750"/>
      <c r="AW31" s="2750"/>
      <c r="AX31" s="2750"/>
      <c r="AY31" s="2750"/>
      <c r="AZ31" s="2751"/>
      <c r="BA31" s="2752"/>
      <c r="BB31" s="2762"/>
      <c r="BC31" s="2763"/>
      <c r="BD31" s="2763"/>
      <c r="BE31" s="2764"/>
      <c r="BF31" s="2736"/>
      <c r="BG31" s="2737"/>
      <c r="BH31" s="2737"/>
      <c r="BI31" s="2737"/>
      <c r="BJ31" s="2737"/>
      <c r="BK31" s="2737"/>
      <c r="BL31" s="2737"/>
      <c r="BM31" s="2731"/>
      <c r="BN31" s="2738"/>
      <c r="BO31" s="2742"/>
      <c r="BP31" s="2743"/>
      <c r="BQ31" s="2743"/>
      <c r="BR31" s="2744"/>
      <c r="BS31" s="2749"/>
      <c r="BT31" s="2750"/>
      <c r="BU31" s="2750"/>
      <c r="BV31" s="2750"/>
      <c r="BW31" s="2750"/>
      <c r="BX31" s="2750"/>
      <c r="BY31" s="2750"/>
      <c r="BZ31" s="2751"/>
      <c r="CA31" s="2752"/>
      <c r="CB31" s="2754"/>
      <c r="CC31" s="2743"/>
      <c r="CD31" s="2743"/>
      <c r="CE31" s="2744"/>
      <c r="CF31" s="2749"/>
      <c r="CG31" s="2750"/>
      <c r="CH31" s="2750"/>
      <c r="CI31" s="2750"/>
      <c r="CJ31" s="2750"/>
      <c r="CK31" s="2750"/>
      <c r="CL31" s="2750"/>
      <c r="CM31" s="2751"/>
      <c r="CN31" s="2752"/>
      <c r="CO31" s="2729"/>
      <c r="CP31" s="2730"/>
      <c r="CQ31" s="2730"/>
      <c r="CR31" s="2756"/>
      <c r="CS31" s="2729"/>
      <c r="CT31" s="2730"/>
      <c r="CU31" s="2730"/>
      <c r="CV31" s="2730"/>
      <c r="CW31" s="2730"/>
      <c r="CX31" s="2730"/>
      <c r="CY31" s="2730"/>
      <c r="CZ31" s="2731"/>
      <c r="DA31" s="2732"/>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row>
    <row r="32" spans="1:132" ht="13.9" customHeight="1">
      <c r="A32" s="2765"/>
      <c r="B32" s="2766"/>
      <c r="C32" s="2766"/>
      <c r="D32" s="2766"/>
      <c r="E32" s="2769"/>
      <c r="F32" s="2770"/>
      <c r="G32" s="2770"/>
      <c r="H32" s="2772"/>
      <c r="I32" s="2766"/>
      <c r="J32" s="2769">
        <v>7</v>
      </c>
      <c r="K32" s="2770"/>
      <c r="L32" s="2770"/>
      <c r="M32" s="2772" t="s">
        <v>50</v>
      </c>
      <c r="N32" s="2773"/>
      <c r="O32" s="2739"/>
      <c r="P32" s="2740"/>
      <c r="Q32" s="2740"/>
      <c r="R32" s="2741"/>
      <c r="S32" s="2745"/>
      <c r="T32" s="2746"/>
      <c r="U32" s="2746"/>
      <c r="V32" s="2746"/>
      <c r="W32" s="2746"/>
      <c r="X32" s="2746"/>
      <c r="Y32" s="2746"/>
      <c r="Z32" s="2747"/>
      <c r="AA32" s="2748"/>
      <c r="AB32" s="2753"/>
      <c r="AC32" s="2740"/>
      <c r="AD32" s="2740"/>
      <c r="AE32" s="2741"/>
      <c r="AF32" s="2745"/>
      <c r="AG32" s="2746"/>
      <c r="AH32" s="2746"/>
      <c r="AI32" s="2746"/>
      <c r="AJ32" s="2746"/>
      <c r="AK32" s="2746"/>
      <c r="AL32" s="2746"/>
      <c r="AM32" s="2746"/>
      <c r="AN32" s="2757"/>
      <c r="AO32" s="2753"/>
      <c r="AP32" s="2740"/>
      <c r="AQ32" s="2740"/>
      <c r="AR32" s="2741"/>
      <c r="AS32" s="2745"/>
      <c r="AT32" s="2746"/>
      <c r="AU32" s="2746"/>
      <c r="AV32" s="2746"/>
      <c r="AW32" s="2746"/>
      <c r="AX32" s="2746"/>
      <c r="AY32" s="2746"/>
      <c r="AZ32" s="2747"/>
      <c r="BA32" s="2748"/>
      <c r="BB32" s="2759">
        <f>SUM(O32+AB32+AO32)</f>
        <v>0</v>
      </c>
      <c r="BC32" s="2760"/>
      <c r="BD32" s="2760"/>
      <c r="BE32" s="2761"/>
      <c r="BF32" s="2733">
        <f>SUM(S32+AF32+AS32)</f>
        <v>0</v>
      </c>
      <c r="BG32" s="2734"/>
      <c r="BH32" s="2734"/>
      <c r="BI32" s="2734"/>
      <c r="BJ32" s="2734"/>
      <c r="BK32" s="2734"/>
      <c r="BL32" s="2734"/>
      <c r="BM32" s="2727"/>
      <c r="BN32" s="2735"/>
      <c r="BO32" s="2739"/>
      <c r="BP32" s="2740"/>
      <c r="BQ32" s="2740"/>
      <c r="BR32" s="2741"/>
      <c r="BS32" s="2745"/>
      <c r="BT32" s="2746"/>
      <c r="BU32" s="2746"/>
      <c r="BV32" s="2746"/>
      <c r="BW32" s="2746"/>
      <c r="BX32" s="2746"/>
      <c r="BY32" s="2746"/>
      <c r="BZ32" s="2747"/>
      <c r="CA32" s="2748"/>
      <c r="CB32" s="2753"/>
      <c r="CC32" s="2740"/>
      <c r="CD32" s="2740"/>
      <c r="CE32" s="2741"/>
      <c r="CF32" s="2745"/>
      <c r="CG32" s="2746"/>
      <c r="CH32" s="2746"/>
      <c r="CI32" s="2746"/>
      <c r="CJ32" s="2746"/>
      <c r="CK32" s="2746"/>
      <c r="CL32" s="2746"/>
      <c r="CM32" s="2747"/>
      <c r="CN32" s="2748"/>
      <c r="CO32" s="2725">
        <f>SUM(BO32+CB32)</f>
        <v>0</v>
      </c>
      <c r="CP32" s="2726"/>
      <c r="CQ32" s="2726"/>
      <c r="CR32" s="2755"/>
      <c r="CS32" s="2725">
        <f>SUM(BS32+CF32)</f>
        <v>0</v>
      </c>
      <c r="CT32" s="2726"/>
      <c r="CU32" s="2726"/>
      <c r="CV32" s="2726"/>
      <c r="CW32" s="2726"/>
      <c r="CX32" s="2726"/>
      <c r="CY32" s="2726"/>
      <c r="CZ32" s="2727"/>
      <c r="DA32" s="2728"/>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row>
    <row r="33" spans="1:132" ht="13.9" customHeight="1">
      <c r="A33" s="2767"/>
      <c r="B33" s="2768"/>
      <c r="C33" s="2768"/>
      <c r="D33" s="2768"/>
      <c r="E33" s="2771"/>
      <c r="F33" s="2771"/>
      <c r="G33" s="2771"/>
      <c r="H33" s="2768"/>
      <c r="I33" s="2768"/>
      <c r="J33" s="2771"/>
      <c r="K33" s="2771"/>
      <c r="L33" s="2771"/>
      <c r="M33" s="2768"/>
      <c r="N33" s="2774"/>
      <c r="O33" s="2742"/>
      <c r="P33" s="2743"/>
      <c r="Q33" s="2743"/>
      <c r="R33" s="2744"/>
      <c r="S33" s="2749"/>
      <c r="T33" s="2750"/>
      <c r="U33" s="2750"/>
      <c r="V33" s="2750"/>
      <c r="W33" s="2750"/>
      <c r="X33" s="2750"/>
      <c r="Y33" s="2750"/>
      <c r="Z33" s="2751"/>
      <c r="AA33" s="2752"/>
      <c r="AB33" s="2754"/>
      <c r="AC33" s="2743"/>
      <c r="AD33" s="2743"/>
      <c r="AE33" s="2744"/>
      <c r="AF33" s="2749"/>
      <c r="AG33" s="2750"/>
      <c r="AH33" s="2750"/>
      <c r="AI33" s="2750"/>
      <c r="AJ33" s="2750"/>
      <c r="AK33" s="2750"/>
      <c r="AL33" s="2750"/>
      <c r="AM33" s="2750"/>
      <c r="AN33" s="2758"/>
      <c r="AO33" s="2754"/>
      <c r="AP33" s="2743"/>
      <c r="AQ33" s="2743"/>
      <c r="AR33" s="2744"/>
      <c r="AS33" s="2749"/>
      <c r="AT33" s="2750"/>
      <c r="AU33" s="2750"/>
      <c r="AV33" s="2750"/>
      <c r="AW33" s="2750"/>
      <c r="AX33" s="2750"/>
      <c r="AY33" s="2750"/>
      <c r="AZ33" s="2751"/>
      <c r="BA33" s="2752"/>
      <c r="BB33" s="2762"/>
      <c r="BC33" s="2763"/>
      <c r="BD33" s="2763"/>
      <c r="BE33" s="2764"/>
      <c r="BF33" s="2736"/>
      <c r="BG33" s="2737"/>
      <c r="BH33" s="2737"/>
      <c r="BI33" s="2737"/>
      <c r="BJ33" s="2737"/>
      <c r="BK33" s="2737"/>
      <c r="BL33" s="2737"/>
      <c r="BM33" s="2731"/>
      <c r="BN33" s="2738"/>
      <c r="BO33" s="2742"/>
      <c r="BP33" s="2743"/>
      <c r="BQ33" s="2743"/>
      <c r="BR33" s="2744"/>
      <c r="BS33" s="2749"/>
      <c r="BT33" s="2750"/>
      <c r="BU33" s="2750"/>
      <c r="BV33" s="2750"/>
      <c r="BW33" s="2750"/>
      <c r="BX33" s="2750"/>
      <c r="BY33" s="2750"/>
      <c r="BZ33" s="2751"/>
      <c r="CA33" s="2752"/>
      <c r="CB33" s="2754"/>
      <c r="CC33" s="2743"/>
      <c r="CD33" s="2743"/>
      <c r="CE33" s="2744"/>
      <c r="CF33" s="2749"/>
      <c r="CG33" s="2750"/>
      <c r="CH33" s="2750"/>
      <c r="CI33" s="2750"/>
      <c r="CJ33" s="2750"/>
      <c r="CK33" s="2750"/>
      <c r="CL33" s="2750"/>
      <c r="CM33" s="2751"/>
      <c r="CN33" s="2752"/>
      <c r="CO33" s="2729"/>
      <c r="CP33" s="2730"/>
      <c r="CQ33" s="2730"/>
      <c r="CR33" s="2756"/>
      <c r="CS33" s="2729"/>
      <c r="CT33" s="2730"/>
      <c r="CU33" s="2730"/>
      <c r="CV33" s="2730"/>
      <c r="CW33" s="2730"/>
      <c r="CX33" s="2730"/>
      <c r="CY33" s="2730"/>
      <c r="CZ33" s="2731"/>
      <c r="DA33" s="2732"/>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row>
    <row r="34" spans="1:132" ht="13.9" customHeight="1">
      <c r="A34" s="2765"/>
      <c r="B34" s="2766"/>
      <c r="C34" s="2766"/>
      <c r="D34" s="2766"/>
      <c r="E34" s="2769"/>
      <c r="F34" s="2770"/>
      <c r="G34" s="2770"/>
      <c r="H34" s="2772"/>
      <c r="I34" s="2766"/>
      <c r="J34" s="2769">
        <v>8</v>
      </c>
      <c r="K34" s="2770"/>
      <c r="L34" s="2770"/>
      <c r="M34" s="2772" t="s">
        <v>50</v>
      </c>
      <c r="N34" s="2773"/>
      <c r="O34" s="2739"/>
      <c r="P34" s="2740"/>
      <c r="Q34" s="2740"/>
      <c r="R34" s="2741"/>
      <c r="S34" s="2745"/>
      <c r="T34" s="2746"/>
      <c r="U34" s="2746"/>
      <c r="V34" s="2746"/>
      <c r="W34" s="2746"/>
      <c r="X34" s="2746"/>
      <c r="Y34" s="2746"/>
      <c r="Z34" s="2747"/>
      <c r="AA34" s="2748"/>
      <c r="AB34" s="2753"/>
      <c r="AC34" s="2740"/>
      <c r="AD34" s="2740"/>
      <c r="AE34" s="2741"/>
      <c r="AF34" s="2745"/>
      <c r="AG34" s="2746"/>
      <c r="AH34" s="2746"/>
      <c r="AI34" s="2746"/>
      <c r="AJ34" s="2746"/>
      <c r="AK34" s="2746"/>
      <c r="AL34" s="2746"/>
      <c r="AM34" s="2746"/>
      <c r="AN34" s="2757"/>
      <c r="AO34" s="2753"/>
      <c r="AP34" s="2740"/>
      <c r="AQ34" s="2740"/>
      <c r="AR34" s="2741"/>
      <c r="AS34" s="2745"/>
      <c r="AT34" s="2746"/>
      <c r="AU34" s="2746"/>
      <c r="AV34" s="2746"/>
      <c r="AW34" s="2746"/>
      <c r="AX34" s="2746"/>
      <c r="AY34" s="2746"/>
      <c r="AZ34" s="2747"/>
      <c r="BA34" s="2748"/>
      <c r="BB34" s="2759">
        <f>SUM(O34+AB34+AO34)</f>
        <v>0</v>
      </c>
      <c r="BC34" s="2760"/>
      <c r="BD34" s="2760"/>
      <c r="BE34" s="2761"/>
      <c r="BF34" s="2733">
        <f>SUM(S34+AF34+AS34)</f>
        <v>0</v>
      </c>
      <c r="BG34" s="2734"/>
      <c r="BH34" s="2734"/>
      <c r="BI34" s="2734"/>
      <c r="BJ34" s="2734"/>
      <c r="BK34" s="2734"/>
      <c r="BL34" s="2734"/>
      <c r="BM34" s="2727"/>
      <c r="BN34" s="2735"/>
      <c r="BO34" s="2739"/>
      <c r="BP34" s="2740"/>
      <c r="BQ34" s="2740"/>
      <c r="BR34" s="2741"/>
      <c r="BS34" s="2745"/>
      <c r="BT34" s="2746"/>
      <c r="BU34" s="2746"/>
      <c r="BV34" s="2746"/>
      <c r="BW34" s="2746"/>
      <c r="BX34" s="2746"/>
      <c r="BY34" s="2746"/>
      <c r="BZ34" s="2747"/>
      <c r="CA34" s="2748"/>
      <c r="CB34" s="2753"/>
      <c r="CC34" s="2740"/>
      <c r="CD34" s="2740"/>
      <c r="CE34" s="2741"/>
      <c r="CF34" s="2745"/>
      <c r="CG34" s="2746"/>
      <c r="CH34" s="2746"/>
      <c r="CI34" s="2746"/>
      <c r="CJ34" s="2746"/>
      <c r="CK34" s="2746"/>
      <c r="CL34" s="2746"/>
      <c r="CM34" s="2747"/>
      <c r="CN34" s="2748"/>
      <c r="CO34" s="2725">
        <f>SUM(BO34+CB34)</f>
        <v>0</v>
      </c>
      <c r="CP34" s="2726"/>
      <c r="CQ34" s="2726"/>
      <c r="CR34" s="2755"/>
      <c r="CS34" s="2725">
        <f>SUM(BS34+CF34)</f>
        <v>0</v>
      </c>
      <c r="CT34" s="2726"/>
      <c r="CU34" s="2726"/>
      <c r="CV34" s="2726"/>
      <c r="CW34" s="2726"/>
      <c r="CX34" s="2726"/>
      <c r="CY34" s="2726"/>
      <c r="CZ34" s="2727"/>
      <c r="DA34" s="2728"/>
      <c r="DB34" s="287"/>
      <c r="DC34" s="287"/>
      <c r="DD34" s="287"/>
      <c r="DE34" s="287"/>
      <c r="DF34" s="287"/>
      <c r="DG34" s="287"/>
      <c r="DH34" s="287"/>
      <c r="DI34" s="287"/>
      <c r="DJ34" s="287"/>
      <c r="DK34" s="287"/>
      <c r="DL34" s="287"/>
      <c r="DM34" s="287"/>
      <c r="DN34" s="287"/>
      <c r="DO34" s="287"/>
      <c r="DP34" s="287"/>
      <c r="DQ34" s="287"/>
      <c r="DR34" s="287"/>
      <c r="DS34" s="287"/>
      <c r="DT34" s="287"/>
      <c r="DU34" s="287"/>
      <c r="DV34" s="287"/>
      <c r="DW34" s="287"/>
      <c r="DX34" s="287"/>
      <c r="DY34" s="287"/>
      <c r="DZ34" s="287"/>
      <c r="EA34" s="287"/>
      <c r="EB34" s="287"/>
    </row>
    <row r="35" spans="1:132" ht="13.9" customHeight="1">
      <c r="A35" s="2767"/>
      <c r="B35" s="2768"/>
      <c r="C35" s="2768"/>
      <c r="D35" s="2768"/>
      <c r="E35" s="2771"/>
      <c r="F35" s="2771"/>
      <c r="G35" s="2771"/>
      <c r="H35" s="2768"/>
      <c r="I35" s="2768"/>
      <c r="J35" s="2771"/>
      <c r="K35" s="2771"/>
      <c r="L35" s="2771"/>
      <c r="M35" s="2768"/>
      <c r="N35" s="2774"/>
      <c r="O35" s="2742"/>
      <c r="P35" s="2743"/>
      <c r="Q35" s="2743"/>
      <c r="R35" s="2744"/>
      <c r="S35" s="2749"/>
      <c r="T35" s="2750"/>
      <c r="U35" s="2750"/>
      <c r="V35" s="2750"/>
      <c r="W35" s="2750"/>
      <c r="X35" s="2750"/>
      <c r="Y35" s="2750"/>
      <c r="Z35" s="2751"/>
      <c r="AA35" s="2752"/>
      <c r="AB35" s="2754"/>
      <c r="AC35" s="2743"/>
      <c r="AD35" s="2743"/>
      <c r="AE35" s="2744"/>
      <c r="AF35" s="2749"/>
      <c r="AG35" s="2750"/>
      <c r="AH35" s="2750"/>
      <c r="AI35" s="2750"/>
      <c r="AJ35" s="2750"/>
      <c r="AK35" s="2750"/>
      <c r="AL35" s="2750"/>
      <c r="AM35" s="2750"/>
      <c r="AN35" s="2758"/>
      <c r="AO35" s="2754"/>
      <c r="AP35" s="2743"/>
      <c r="AQ35" s="2743"/>
      <c r="AR35" s="2744"/>
      <c r="AS35" s="2749"/>
      <c r="AT35" s="2750"/>
      <c r="AU35" s="2750"/>
      <c r="AV35" s="2750"/>
      <c r="AW35" s="2750"/>
      <c r="AX35" s="2750"/>
      <c r="AY35" s="2750"/>
      <c r="AZ35" s="2751"/>
      <c r="BA35" s="2752"/>
      <c r="BB35" s="2762"/>
      <c r="BC35" s="2763"/>
      <c r="BD35" s="2763"/>
      <c r="BE35" s="2764"/>
      <c r="BF35" s="2736"/>
      <c r="BG35" s="2737"/>
      <c r="BH35" s="2737"/>
      <c r="BI35" s="2737"/>
      <c r="BJ35" s="2737"/>
      <c r="BK35" s="2737"/>
      <c r="BL35" s="2737"/>
      <c r="BM35" s="2731"/>
      <c r="BN35" s="2738"/>
      <c r="BO35" s="2742"/>
      <c r="BP35" s="2743"/>
      <c r="BQ35" s="2743"/>
      <c r="BR35" s="2744"/>
      <c r="BS35" s="2749"/>
      <c r="BT35" s="2750"/>
      <c r="BU35" s="2750"/>
      <c r="BV35" s="2750"/>
      <c r="BW35" s="2750"/>
      <c r="BX35" s="2750"/>
      <c r="BY35" s="2750"/>
      <c r="BZ35" s="2751"/>
      <c r="CA35" s="2752"/>
      <c r="CB35" s="2754"/>
      <c r="CC35" s="2743"/>
      <c r="CD35" s="2743"/>
      <c r="CE35" s="2744"/>
      <c r="CF35" s="2749"/>
      <c r="CG35" s="2750"/>
      <c r="CH35" s="2750"/>
      <c r="CI35" s="2750"/>
      <c r="CJ35" s="2750"/>
      <c r="CK35" s="2750"/>
      <c r="CL35" s="2750"/>
      <c r="CM35" s="2751"/>
      <c r="CN35" s="2752"/>
      <c r="CO35" s="2729"/>
      <c r="CP35" s="2730"/>
      <c r="CQ35" s="2730"/>
      <c r="CR35" s="2756"/>
      <c r="CS35" s="2729"/>
      <c r="CT35" s="2730"/>
      <c r="CU35" s="2730"/>
      <c r="CV35" s="2730"/>
      <c r="CW35" s="2730"/>
      <c r="CX35" s="2730"/>
      <c r="CY35" s="2730"/>
      <c r="CZ35" s="2731"/>
      <c r="DA35" s="2732"/>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row>
    <row r="36" spans="1:132" ht="13.9" customHeight="1">
      <c r="A36" s="2765"/>
      <c r="B36" s="2766"/>
      <c r="C36" s="2766"/>
      <c r="D36" s="2766"/>
      <c r="E36" s="2769"/>
      <c r="F36" s="2770"/>
      <c r="G36" s="2770"/>
      <c r="H36" s="2772"/>
      <c r="I36" s="2766"/>
      <c r="J36" s="2769">
        <v>9</v>
      </c>
      <c r="K36" s="2770"/>
      <c r="L36" s="2770"/>
      <c r="M36" s="2772" t="s">
        <v>50</v>
      </c>
      <c r="N36" s="2773"/>
      <c r="O36" s="2739"/>
      <c r="P36" s="2740"/>
      <c r="Q36" s="2740"/>
      <c r="R36" s="2741"/>
      <c r="S36" s="2745"/>
      <c r="T36" s="2746"/>
      <c r="U36" s="2746"/>
      <c r="V36" s="2746"/>
      <c r="W36" s="2746"/>
      <c r="X36" s="2746"/>
      <c r="Y36" s="2746"/>
      <c r="Z36" s="2747"/>
      <c r="AA36" s="2748"/>
      <c r="AB36" s="2753"/>
      <c r="AC36" s="2740"/>
      <c r="AD36" s="2740"/>
      <c r="AE36" s="2741"/>
      <c r="AF36" s="2745"/>
      <c r="AG36" s="2746"/>
      <c r="AH36" s="2746"/>
      <c r="AI36" s="2746"/>
      <c r="AJ36" s="2746"/>
      <c r="AK36" s="2746"/>
      <c r="AL36" s="2746"/>
      <c r="AM36" s="2746"/>
      <c r="AN36" s="2757"/>
      <c r="AO36" s="2753"/>
      <c r="AP36" s="2740"/>
      <c r="AQ36" s="2740"/>
      <c r="AR36" s="2741"/>
      <c r="AS36" s="2745"/>
      <c r="AT36" s="2746"/>
      <c r="AU36" s="2746"/>
      <c r="AV36" s="2746"/>
      <c r="AW36" s="2746"/>
      <c r="AX36" s="2746"/>
      <c r="AY36" s="2746"/>
      <c r="AZ36" s="2747"/>
      <c r="BA36" s="2748"/>
      <c r="BB36" s="2759">
        <f>SUM(O36+AB36+AO36)</f>
        <v>0</v>
      </c>
      <c r="BC36" s="2760"/>
      <c r="BD36" s="2760"/>
      <c r="BE36" s="2761"/>
      <c r="BF36" s="2733">
        <f>SUM(S36+AF36+AS36)</f>
        <v>0</v>
      </c>
      <c r="BG36" s="2734"/>
      <c r="BH36" s="2734"/>
      <c r="BI36" s="2734"/>
      <c r="BJ36" s="2734"/>
      <c r="BK36" s="2734"/>
      <c r="BL36" s="2734"/>
      <c r="BM36" s="2727"/>
      <c r="BN36" s="2735"/>
      <c r="BO36" s="2739"/>
      <c r="BP36" s="2740"/>
      <c r="BQ36" s="2740"/>
      <c r="BR36" s="2741"/>
      <c r="BS36" s="2745"/>
      <c r="BT36" s="2746"/>
      <c r="BU36" s="2746"/>
      <c r="BV36" s="2746"/>
      <c r="BW36" s="2746"/>
      <c r="BX36" s="2746"/>
      <c r="BY36" s="2746"/>
      <c r="BZ36" s="2747"/>
      <c r="CA36" s="2748"/>
      <c r="CB36" s="2753"/>
      <c r="CC36" s="2740"/>
      <c r="CD36" s="2740"/>
      <c r="CE36" s="2741"/>
      <c r="CF36" s="2745"/>
      <c r="CG36" s="2746"/>
      <c r="CH36" s="2746"/>
      <c r="CI36" s="2746"/>
      <c r="CJ36" s="2746"/>
      <c r="CK36" s="2746"/>
      <c r="CL36" s="2746"/>
      <c r="CM36" s="2747"/>
      <c r="CN36" s="2748"/>
      <c r="CO36" s="2725">
        <f>SUM(BO36+CB36)</f>
        <v>0</v>
      </c>
      <c r="CP36" s="2726"/>
      <c r="CQ36" s="2726"/>
      <c r="CR36" s="2755"/>
      <c r="CS36" s="2725">
        <f>SUM(BS36+CF36)</f>
        <v>0</v>
      </c>
      <c r="CT36" s="2726"/>
      <c r="CU36" s="2726"/>
      <c r="CV36" s="2726"/>
      <c r="CW36" s="2726"/>
      <c r="CX36" s="2726"/>
      <c r="CY36" s="2726"/>
      <c r="CZ36" s="2727"/>
      <c r="DA36" s="2728"/>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row>
    <row r="37" spans="1:132" ht="13.9" customHeight="1">
      <c r="A37" s="2767"/>
      <c r="B37" s="2768"/>
      <c r="C37" s="2768"/>
      <c r="D37" s="2768"/>
      <c r="E37" s="2771"/>
      <c r="F37" s="2771"/>
      <c r="G37" s="2771"/>
      <c r="H37" s="2768"/>
      <c r="I37" s="2768"/>
      <c r="J37" s="2771"/>
      <c r="K37" s="2771"/>
      <c r="L37" s="2771"/>
      <c r="M37" s="2768"/>
      <c r="N37" s="2774"/>
      <c r="O37" s="2742"/>
      <c r="P37" s="2743"/>
      <c r="Q37" s="2743"/>
      <c r="R37" s="2744"/>
      <c r="S37" s="2749"/>
      <c r="T37" s="2750"/>
      <c r="U37" s="2750"/>
      <c r="V37" s="2750"/>
      <c r="W37" s="2750"/>
      <c r="X37" s="2750"/>
      <c r="Y37" s="2750"/>
      <c r="Z37" s="2751"/>
      <c r="AA37" s="2752"/>
      <c r="AB37" s="2754"/>
      <c r="AC37" s="2743"/>
      <c r="AD37" s="2743"/>
      <c r="AE37" s="2744"/>
      <c r="AF37" s="2749"/>
      <c r="AG37" s="2750"/>
      <c r="AH37" s="2750"/>
      <c r="AI37" s="2750"/>
      <c r="AJ37" s="2750"/>
      <c r="AK37" s="2750"/>
      <c r="AL37" s="2750"/>
      <c r="AM37" s="2750"/>
      <c r="AN37" s="2758"/>
      <c r="AO37" s="2754"/>
      <c r="AP37" s="2743"/>
      <c r="AQ37" s="2743"/>
      <c r="AR37" s="2744"/>
      <c r="AS37" s="2749"/>
      <c r="AT37" s="2750"/>
      <c r="AU37" s="2750"/>
      <c r="AV37" s="2750"/>
      <c r="AW37" s="2750"/>
      <c r="AX37" s="2750"/>
      <c r="AY37" s="2750"/>
      <c r="AZ37" s="2751"/>
      <c r="BA37" s="2752"/>
      <c r="BB37" s="2762"/>
      <c r="BC37" s="2763"/>
      <c r="BD37" s="2763"/>
      <c r="BE37" s="2764"/>
      <c r="BF37" s="2736"/>
      <c r="BG37" s="2737"/>
      <c r="BH37" s="2737"/>
      <c r="BI37" s="2737"/>
      <c r="BJ37" s="2737"/>
      <c r="BK37" s="2737"/>
      <c r="BL37" s="2737"/>
      <c r="BM37" s="2731"/>
      <c r="BN37" s="2738"/>
      <c r="BO37" s="2742"/>
      <c r="BP37" s="2743"/>
      <c r="BQ37" s="2743"/>
      <c r="BR37" s="2744"/>
      <c r="BS37" s="2749"/>
      <c r="BT37" s="2750"/>
      <c r="BU37" s="2750"/>
      <c r="BV37" s="2750"/>
      <c r="BW37" s="2750"/>
      <c r="BX37" s="2750"/>
      <c r="BY37" s="2750"/>
      <c r="BZ37" s="2751"/>
      <c r="CA37" s="2752"/>
      <c r="CB37" s="2754"/>
      <c r="CC37" s="2743"/>
      <c r="CD37" s="2743"/>
      <c r="CE37" s="2744"/>
      <c r="CF37" s="2749"/>
      <c r="CG37" s="2750"/>
      <c r="CH37" s="2750"/>
      <c r="CI37" s="2750"/>
      <c r="CJ37" s="2750"/>
      <c r="CK37" s="2750"/>
      <c r="CL37" s="2750"/>
      <c r="CM37" s="2751"/>
      <c r="CN37" s="2752"/>
      <c r="CO37" s="2729"/>
      <c r="CP37" s="2730"/>
      <c r="CQ37" s="2730"/>
      <c r="CR37" s="2756"/>
      <c r="CS37" s="2729"/>
      <c r="CT37" s="2730"/>
      <c r="CU37" s="2730"/>
      <c r="CV37" s="2730"/>
      <c r="CW37" s="2730"/>
      <c r="CX37" s="2730"/>
      <c r="CY37" s="2730"/>
      <c r="CZ37" s="2731"/>
      <c r="DA37" s="2732"/>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row>
    <row r="38" spans="1:132" ht="13.9" customHeight="1">
      <c r="A38" s="2765"/>
      <c r="B38" s="2766"/>
      <c r="C38" s="2766"/>
      <c r="D38" s="2766"/>
      <c r="E38" s="2769"/>
      <c r="F38" s="2770"/>
      <c r="G38" s="2770"/>
      <c r="H38" s="2772"/>
      <c r="I38" s="2766"/>
      <c r="J38" s="2769">
        <v>10</v>
      </c>
      <c r="K38" s="2770"/>
      <c r="L38" s="2770"/>
      <c r="M38" s="2772" t="s">
        <v>50</v>
      </c>
      <c r="N38" s="2773"/>
      <c r="O38" s="2739"/>
      <c r="P38" s="2740"/>
      <c r="Q38" s="2740"/>
      <c r="R38" s="2741"/>
      <c r="S38" s="2745"/>
      <c r="T38" s="2746"/>
      <c r="U38" s="2746"/>
      <c r="V38" s="2746"/>
      <c r="W38" s="2746"/>
      <c r="X38" s="2746"/>
      <c r="Y38" s="2746"/>
      <c r="Z38" s="2747"/>
      <c r="AA38" s="2748"/>
      <c r="AB38" s="2753"/>
      <c r="AC38" s="2740"/>
      <c r="AD38" s="2740"/>
      <c r="AE38" s="2741"/>
      <c r="AF38" s="2745"/>
      <c r="AG38" s="2746"/>
      <c r="AH38" s="2746"/>
      <c r="AI38" s="2746"/>
      <c r="AJ38" s="2746"/>
      <c r="AK38" s="2746"/>
      <c r="AL38" s="2746"/>
      <c r="AM38" s="2746"/>
      <c r="AN38" s="2757"/>
      <c r="AO38" s="2753"/>
      <c r="AP38" s="2740"/>
      <c r="AQ38" s="2740"/>
      <c r="AR38" s="2741"/>
      <c r="AS38" s="2745"/>
      <c r="AT38" s="2746"/>
      <c r="AU38" s="2746"/>
      <c r="AV38" s="2746"/>
      <c r="AW38" s="2746"/>
      <c r="AX38" s="2746"/>
      <c r="AY38" s="2746"/>
      <c r="AZ38" s="2747"/>
      <c r="BA38" s="2748"/>
      <c r="BB38" s="2759">
        <f>SUM(O38+AB38+AO38)</f>
        <v>0</v>
      </c>
      <c r="BC38" s="2760"/>
      <c r="BD38" s="2760"/>
      <c r="BE38" s="2761"/>
      <c r="BF38" s="2733">
        <f>SUM(S38+AF38+AS38)</f>
        <v>0</v>
      </c>
      <c r="BG38" s="2734"/>
      <c r="BH38" s="2734"/>
      <c r="BI38" s="2734"/>
      <c r="BJ38" s="2734"/>
      <c r="BK38" s="2734"/>
      <c r="BL38" s="2734"/>
      <c r="BM38" s="2727"/>
      <c r="BN38" s="2735"/>
      <c r="BO38" s="2739"/>
      <c r="BP38" s="2740"/>
      <c r="BQ38" s="2740"/>
      <c r="BR38" s="2741"/>
      <c r="BS38" s="2745"/>
      <c r="BT38" s="2746"/>
      <c r="BU38" s="2746"/>
      <c r="BV38" s="2746"/>
      <c r="BW38" s="2746"/>
      <c r="BX38" s="2746"/>
      <c r="BY38" s="2746"/>
      <c r="BZ38" s="2747"/>
      <c r="CA38" s="2748"/>
      <c r="CB38" s="2753"/>
      <c r="CC38" s="2740"/>
      <c r="CD38" s="2740"/>
      <c r="CE38" s="2741"/>
      <c r="CF38" s="2745"/>
      <c r="CG38" s="2746"/>
      <c r="CH38" s="2746"/>
      <c r="CI38" s="2746"/>
      <c r="CJ38" s="2746"/>
      <c r="CK38" s="2746"/>
      <c r="CL38" s="2746"/>
      <c r="CM38" s="2747"/>
      <c r="CN38" s="2748"/>
      <c r="CO38" s="2725">
        <f>SUM(BO38+CB38)</f>
        <v>0</v>
      </c>
      <c r="CP38" s="2726"/>
      <c r="CQ38" s="2726"/>
      <c r="CR38" s="2755"/>
      <c r="CS38" s="2725">
        <f>SUM(BS38+CF38)</f>
        <v>0</v>
      </c>
      <c r="CT38" s="2726"/>
      <c r="CU38" s="2726"/>
      <c r="CV38" s="2726"/>
      <c r="CW38" s="2726"/>
      <c r="CX38" s="2726"/>
      <c r="CY38" s="2726"/>
      <c r="CZ38" s="2727"/>
      <c r="DA38" s="2728"/>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row>
    <row r="39" spans="1:132" ht="13.9" customHeight="1">
      <c r="A39" s="2767"/>
      <c r="B39" s="2768"/>
      <c r="C39" s="2768"/>
      <c r="D39" s="2768"/>
      <c r="E39" s="2771"/>
      <c r="F39" s="2771"/>
      <c r="G39" s="2771"/>
      <c r="H39" s="2768"/>
      <c r="I39" s="2768"/>
      <c r="J39" s="2771"/>
      <c r="K39" s="2771"/>
      <c r="L39" s="2771"/>
      <c r="M39" s="2768"/>
      <c r="N39" s="2774"/>
      <c r="O39" s="2742"/>
      <c r="P39" s="2743"/>
      <c r="Q39" s="2743"/>
      <c r="R39" s="2744"/>
      <c r="S39" s="2749"/>
      <c r="T39" s="2750"/>
      <c r="U39" s="2750"/>
      <c r="V39" s="2750"/>
      <c r="W39" s="2750"/>
      <c r="X39" s="2750"/>
      <c r="Y39" s="2750"/>
      <c r="Z39" s="2751"/>
      <c r="AA39" s="2752"/>
      <c r="AB39" s="2754"/>
      <c r="AC39" s="2743"/>
      <c r="AD39" s="2743"/>
      <c r="AE39" s="2744"/>
      <c r="AF39" s="2749"/>
      <c r="AG39" s="2750"/>
      <c r="AH39" s="2750"/>
      <c r="AI39" s="2750"/>
      <c r="AJ39" s="2750"/>
      <c r="AK39" s="2750"/>
      <c r="AL39" s="2750"/>
      <c r="AM39" s="2750"/>
      <c r="AN39" s="2758"/>
      <c r="AO39" s="2754"/>
      <c r="AP39" s="2743"/>
      <c r="AQ39" s="2743"/>
      <c r="AR39" s="2744"/>
      <c r="AS39" s="2749"/>
      <c r="AT39" s="2750"/>
      <c r="AU39" s="2750"/>
      <c r="AV39" s="2750"/>
      <c r="AW39" s="2750"/>
      <c r="AX39" s="2750"/>
      <c r="AY39" s="2750"/>
      <c r="AZ39" s="2751"/>
      <c r="BA39" s="2752"/>
      <c r="BB39" s="2762"/>
      <c r="BC39" s="2763"/>
      <c r="BD39" s="2763"/>
      <c r="BE39" s="2764"/>
      <c r="BF39" s="2736"/>
      <c r="BG39" s="2737"/>
      <c r="BH39" s="2737"/>
      <c r="BI39" s="2737"/>
      <c r="BJ39" s="2737"/>
      <c r="BK39" s="2737"/>
      <c r="BL39" s="2737"/>
      <c r="BM39" s="2731"/>
      <c r="BN39" s="2738"/>
      <c r="BO39" s="2742"/>
      <c r="BP39" s="2743"/>
      <c r="BQ39" s="2743"/>
      <c r="BR39" s="2744"/>
      <c r="BS39" s="2749"/>
      <c r="BT39" s="2750"/>
      <c r="BU39" s="2750"/>
      <c r="BV39" s="2750"/>
      <c r="BW39" s="2750"/>
      <c r="BX39" s="2750"/>
      <c r="BY39" s="2750"/>
      <c r="BZ39" s="2751"/>
      <c r="CA39" s="2752"/>
      <c r="CB39" s="2754"/>
      <c r="CC39" s="2743"/>
      <c r="CD39" s="2743"/>
      <c r="CE39" s="2744"/>
      <c r="CF39" s="2749"/>
      <c r="CG39" s="2750"/>
      <c r="CH39" s="2750"/>
      <c r="CI39" s="2750"/>
      <c r="CJ39" s="2750"/>
      <c r="CK39" s="2750"/>
      <c r="CL39" s="2750"/>
      <c r="CM39" s="2751"/>
      <c r="CN39" s="2752"/>
      <c r="CO39" s="2729"/>
      <c r="CP39" s="2730"/>
      <c r="CQ39" s="2730"/>
      <c r="CR39" s="2756"/>
      <c r="CS39" s="2729"/>
      <c r="CT39" s="2730"/>
      <c r="CU39" s="2730"/>
      <c r="CV39" s="2730"/>
      <c r="CW39" s="2730"/>
      <c r="CX39" s="2730"/>
      <c r="CY39" s="2730"/>
      <c r="CZ39" s="2731"/>
      <c r="DA39" s="2732"/>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row>
    <row r="40" spans="1:132" ht="13.9" customHeight="1">
      <c r="A40" s="2765"/>
      <c r="B40" s="2766"/>
      <c r="C40" s="2766"/>
      <c r="D40" s="2766"/>
      <c r="E40" s="2769"/>
      <c r="F40" s="2770"/>
      <c r="G40" s="2770"/>
      <c r="H40" s="2772"/>
      <c r="I40" s="2766"/>
      <c r="J40" s="2769">
        <v>11</v>
      </c>
      <c r="K40" s="2770"/>
      <c r="L40" s="2770"/>
      <c r="M40" s="2772" t="s">
        <v>50</v>
      </c>
      <c r="N40" s="2773"/>
      <c r="O40" s="2739"/>
      <c r="P40" s="2740"/>
      <c r="Q40" s="2740"/>
      <c r="R40" s="2741"/>
      <c r="S40" s="2745"/>
      <c r="T40" s="2746"/>
      <c r="U40" s="2746"/>
      <c r="V40" s="2746"/>
      <c r="W40" s="2746"/>
      <c r="X40" s="2746"/>
      <c r="Y40" s="2746"/>
      <c r="Z40" s="2747"/>
      <c r="AA40" s="2748"/>
      <c r="AB40" s="2753"/>
      <c r="AC40" s="2740"/>
      <c r="AD40" s="2740"/>
      <c r="AE40" s="2741"/>
      <c r="AF40" s="2745"/>
      <c r="AG40" s="2746"/>
      <c r="AH40" s="2746"/>
      <c r="AI40" s="2746"/>
      <c r="AJ40" s="2746"/>
      <c r="AK40" s="2746"/>
      <c r="AL40" s="2746"/>
      <c r="AM40" s="2746"/>
      <c r="AN40" s="2757"/>
      <c r="AO40" s="2753"/>
      <c r="AP40" s="2740"/>
      <c r="AQ40" s="2740"/>
      <c r="AR40" s="2741"/>
      <c r="AS40" s="2745"/>
      <c r="AT40" s="2746"/>
      <c r="AU40" s="2746"/>
      <c r="AV40" s="2746"/>
      <c r="AW40" s="2746"/>
      <c r="AX40" s="2746"/>
      <c r="AY40" s="2746"/>
      <c r="AZ40" s="2747"/>
      <c r="BA40" s="2748"/>
      <c r="BB40" s="2759">
        <f>SUM(O40+AB40+AO40)</f>
        <v>0</v>
      </c>
      <c r="BC40" s="2760"/>
      <c r="BD40" s="2760"/>
      <c r="BE40" s="2761"/>
      <c r="BF40" s="2733">
        <f>SUM(S40+AF40+AS40)</f>
        <v>0</v>
      </c>
      <c r="BG40" s="2734"/>
      <c r="BH40" s="2734"/>
      <c r="BI40" s="2734"/>
      <c r="BJ40" s="2734"/>
      <c r="BK40" s="2734"/>
      <c r="BL40" s="2734"/>
      <c r="BM40" s="2727"/>
      <c r="BN40" s="2735"/>
      <c r="BO40" s="2739"/>
      <c r="BP40" s="2740"/>
      <c r="BQ40" s="2740"/>
      <c r="BR40" s="2741"/>
      <c r="BS40" s="2745"/>
      <c r="BT40" s="2746"/>
      <c r="BU40" s="2746"/>
      <c r="BV40" s="2746"/>
      <c r="BW40" s="2746"/>
      <c r="BX40" s="2746"/>
      <c r="BY40" s="2746"/>
      <c r="BZ40" s="2747"/>
      <c r="CA40" s="2748"/>
      <c r="CB40" s="2753"/>
      <c r="CC40" s="2740"/>
      <c r="CD40" s="2740"/>
      <c r="CE40" s="2741"/>
      <c r="CF40" s="2745"/>
      <c r="CG40" s="2746"/>
      <c r="CH40" s="2746"/>
      <c r="CI40" s="2746"/>
      <c r="CJ40" s="2746"/>
      <c r="CK40" s="2746"/>
      <c r="CL40" s="2746"/>
      <c r="CM40" s="2747"/>
      <c r="CN40" s="2748"/>
      <c r="CO40" s="2725">
        <f>SUM(BO40+CB40)</f>
        <v>0</v>
      </c>
      <c r="CP40" s="2726"/>
      <c r="CQ40" s="2726"/>
      <c r="CR40" s="2755"/>
      <c r="CS40" s="2725">
        <f>SUM(BS40+CF40)</f>
        <v>0</v>
      </c>
      <c r="CT40" s="2726"/>
      <c r="CU40" s="2726"/>
      <c r="CV40" s="2726"/>
      <c r="CW40" s="2726"/>
      <c r="CX40" s="2726"/>
      <c r="CY40" s="2726"/>
      <c r="CZ40" s="2727"/>
      <c r="DA40" s="2728"/>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row>
    <row r="41" spans="1:132" ht="13.9" customHeight="1">
      <c r="A41" s="2767"/>
      <c r="B41" s="2768"/>
      <c r="C41" s="2768"/>
      <c r="D41" s="2768"/>
      <c r="E41" s="2771"/>
      <c r="F41" s="2771"/>
      <c r="G41" s="2771"/>
      <c r="H41" s="2768"/>
      <c r="I41" s="2768"/>
      <c r="J41" s="2771"/>
      <c r="K41" s="2771"/>
      <c r="L41" s="2771"/>
      <c r="M41" s="2768"/>
      <c r="N41" s="2774"/>
      <c r="O41" s="2742"/>
      <c r="P41" s="2743"/>
      <c r="Q41" s="2743"/>
      <c r="R41" s="2744"/>
      <c r="S41" s="2749"/>
      <c r="T41" s="2750"/>
      <c r="U41" s="2750"/>
      <c r="V41" s="2750"/>
      <c r="W41" s="2750"/>
      <c r="X41" s="2750"/>
      <c r="Y41" s="2750"/>
      <c r="Z41" s="2751"/>
      <c r="AA41" s="2752"/>
      <c r="AB41" s="2754"/>
      <c r="AC41" s="2743"/>
      <c r="AD41" s="2743"/>
      <c r="AE41" s="2744"/>
      <c r="AF41" s="2749"/>
      <c r="AG41" s="2750"/>
      <c r="AH41" s="2750"/>
      <c r="AI41" s="2750"/>
      <c r="AJ41" s="2750"/>
      <c r="AK41" s="2750"/>
      <c r="AL41" s="2750"/>
      <c r="AM41" s="2750"/>
      <c r="AN41" s="2758"/>
      <c r="AO41" s="2754"/>
      <c r="AP41" s="2743"/>
      <c r="AQ41" s="2743"/>
      <c r="AR41" s="2744"/>
      <c r="AS41" s="2749"/>
      <c r="AT41" s="2750"/>
      <c r="AU41" s="2750"/>
      <c r="AV41" s="2750"/>
      <c r="AW41" s="2750"/>
      <c r="AX41" s="2750"/>
      <c r="AY41" s="2750"/>
      <c r="AZ41" s="2751"/>
      <c r="BA41" s="2752"/>
      <c r="BB41" s="2762"/>
      <c r="BC41" s="2763"/>
      <c r="BD41" s="2763"/>
      <c r="BE41" s="2764"/>
      <c r="BF41" s="2736"/>
      <c r="BG41" s="2737"/>
      <c r="BH41" s="2737"/>
      <c r="BI41" s="2737"/>
      <c r="BJ41" s="2737"/>
      <c r="BK41" s="2737"/>
      <c r="BL41" s="2737"/>
      <c r="BM41" s="2731"/>
      <c r="BN41" s="2738"/>
      <c r="BO41" s="2742"/>
      <c r="BP41" s="2743"/>
      <c r="BQ41" s="2743"/>
      <c r="BR41" s="2744"/>
      <c r="BS41" s="2749"/>
      <c r="BT41" s="2750"/>
      <c r="BU41" s="2750"/>
      <c r="BV41" s="2750"/>
      <c r="BW41" s="2750"/>
      <c r="BX41" s="2750"/>
      <c r="BY41" s="2750"/>
      <c r="BZ41" s="2751"/>
      <c r="CA41" s="2752"/>
      <c r="CB41" s="2754"/>
      <c r="CC41" s="2743"/>
      <c r="CD41" s="2743"/>
      <c r="CE41" s="2744"/>
      <c r="CF41" s="2749"/>
      <c r="CG41" s="2750"/>
      <c r="CH41" s="2750"/>
      <c r="CI41" s="2750"/>
      <c r="CJ41" s="2750"/>
      <c r="CK41" s="2750"/>
      <c r="CL41" s="2750"/>
      <c r="CM41" s="2751"/>
      <c r="CN41" s="2752"/>
      <c r="CO41" s="2729"/>
      <c r="CP41" s="2730"/>
      <c r="CQ41" s="2730"/>
      <c r="CR41" s="2756"/>
      <c r="CS41" s="2729"/>
      <c r="CT41" s="2730"/>
      <c r="CU41" s="2730"/>
      <c r="CV41" s="2730"/>
      <c r="CW41" s="2730"/>
      <c r="CX41" s="2730"/>
      <c r="CY41" s="2730"/>
      <c r="CZ41" s="2731"/>
      <c r="DA41" s="2732"/>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row>
    <row r="42" spans="1:132" ht="13.9" customHeight="1">
      <c r="A42" s="2765"/>
      <c r="B42" s="2766"/>
      <c r="C42" s="2766"/>
      <c r="D42" s="2766"/>
      <c r="E42" s="2769"/>
      <c r="F42" s="2770"/>
      <c r="G42" s="2770"/>
      <c r="H42" s="2772"/>
      <c r="I42" s="2766"/>
      <c r="J42" s="2769">
        <v>12</v>
      </c>
      <c r="K42" s="2770"/>
      <c r="L42" s="2770"/>
      <c r="M42" s="2772" t="s">
        <v>50</v>
      </c>
      <c r="N42" s="2773"/>
      <c r="O42" s="2739"/>
      <c r="P42" s="2740"/>
      <c r="Q42" s="2740"/>
      <c r="R42" s="2741"/>
      <c r="S42" s="2745"/>
      <c r="T42" s="2746"/>
      <c r="U42" s="2746"/>
      <c r="V42" s="2746"/>
      <c r="W42" s="2746"/>
      <c r="X42" s="2746"/>
      <c r="Y42" s="2746"/>
      <c r="Z42" s="2747"/>
      <c r="AA42" s="2748"/>
      <c r="AB42" s="2753"/>
      <c r="AC42" s="2740"/>
      <c r="AD42" s="2740"/>
      <c r="AE42" s="2741"/>
      <c r="AF42" s="2745"/>
      <c r="AG42" s="2746"/>
      <c r="AH42" s="2746"/>
      <c r="AI42" s="2746"/>
      <c r="AJ42" s="2746"/>
      <c r="AK42" s="2746"/>
      <c r="AL42" s="2746"/>
      <c r="AM42" s="2746"/>
      <c r="AN42" s="2757"/>
      <c r="AO42" s="2753"/>
      <c r="AP42" s="2740"/>
      <c r="AQ42" s="2740"/>
      <c r="AR42" s="2741"/>
      <c r="AS42" s="2745"/>
      <c r="AT42" s="2746"/>
      <c r="AU42" s="2746"/>
      <c r="AV42" s="2746"/>
      <c r="AW42" s="2746"/>
      <c r="AX42" s="2746"/>
      <c r="AY42" s="2746"/>
      <c r="AZ42" s="2747"/>
      <c r="BA42" s="2748"/>
      <c r="BB42" s="2759">
        <f>SUM(O42+AB42+AO42)</f>
        <v>0</v>
      </c>
      <c r="BC42" s="2760"/>
      <c r="BD42" s="2760"/>
      <c r="BE42" s="2761"/>
      <c r="BF42" s="2733">
        <f>SUM(S42+AF42+AS42)</f>
        <v>0</v>
      </c>
      <c r="BG42" s="2734"/>
      <c r="BH42" s="2734"/>
      <c r="BI42" s="2734"/>
      <c r="BJ42" s="2734"/>
      <c r="BK42" s="2734"/>
      <c r="BL42" s="2734"/>
      <c r="BM42" s="2727"/>
      <c r="BN42" s="2735"/>
      <c r="BO42" s="2739"/>
      <c r="BP42" s="2740"/>
      <c r="BQ42" s="2740"/>
      <c r="BR42" s="2741"/>
      <c r="BS42" s="2745"/>
      <c r="BT42" s="2746"/>
      <c r="BU42" s="2746"/>
      <c r="BV42" s="2746"/>
      <c r="BW42" s="2746"/>
      <c r="BX42" s="2746"/>
      <c r="BY42" s="2746"/>
      <c r="BZ42" s="2747"/>
      <c r="CA42" s="2748"/>
      <c r="CB42" s="2753"/>
      <c r="CC42" s="2740"/>
      <c r="CD42" s="2740"/>
      <c r="CE42" s="2741"/>
      <c r="CF42" s="2745"/>
      <c r="CG42" s="2746"/>
      <c r="CH42" s="2746"/>
      <c r="CI42" s="2746"/>
      <c r="CJ42" s="2746"/>
      <c r="CK42" s="2746"/>
      <c r="CL42" s="2746"/>
      <c r="CM42" s="2747"/>
      <c r="CN42" s="2748"/>
      <c r="CO42" s="2725">
        <f>SUM(BO42+CB42)</f>
        <v>0</v>
      </c>
      <c r="CP42" s="2726"/>
      <c r="CQ42" s="2726"/>
      <c r="CR42" s="2755"/>
      <c r="CS42" s="2725">
        <f>SUM(BS42+CF42)</f>
        <v>0</v>
      </c>
      <c r="CT42" s="2726"/>
      <c r="CU42" s="2726"/>
      <c r="CV42" s="2726"/>
      <c r="CW42" s="2726"/>
      <c r="CX42" s="2726"/>
      <c r="CY42" s="2726"/>
      <c r="CZ42" s="2727"/>
      <c r="DA42" s="2728"/>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row>
    <row r="43" spans="1:132" ht="13.9" customHeight="1">
      <c r="A43" s="2767"/>
      <c r="B43" s="2768"/>
      <c r="C43" s="2768"/>
      <c r="D43" s="2768"/>
      <c r="E43" s="2771"/>
      <c r="F43" s="2771"/>
      <c r="G43" s="2771"/>
      <c r="H43" s="2768"/>
      <c r="I43" s="2768"/>
      <c r="J43" s="2771"/>
      <c r="K43" s="2771"/>
      <c r="L43" s="2771"/>
      <c r="M43" s="2768"/>
      <c r="N43" s="2774"/>
      <c r="O43" s="2742"/>
      <c r="P43" s="2743"/>
      <c r="Q43" s="2743"/>
      <c r="R43" s="2744"/>
      <c r="S43" s="2749"/>
      <c r="T43" s="2750"/>
      <c r="U43" s="2750"/>
      <c r="V43" s="2750"/>
      <c r="W43" s="2750"/>
      <c r="X43" s="2750"/>
      <c r="Y43" s="2750"/>
      <c r="Z43" s="2751"/>
      <c r="AA43" s="2752"/>
      <c r="AB43" s="2754"/>
      <c r="AC43" s="2743"/>
      <c r="AD43" s="2743"/>
      <c r="AE43" s="2744"/>
      <c r="AF43" s="2749"/>
      <c r="AG43" s="2750"/>
      <c r="AH43" s="2750"/>
      <c r="AI43" s="2750"/>
      <c r="AJ43" s="2750"/>
      <c r="AK43" s="2750"/>
      <c r="AL43" s="2750"/>
      <c r="AM43" s="2750"/>
      <c r="AN43" s="2758"/>
      <c r="AO43" s="2754"/>
      <c r="AP43" s="2743"/>
      <c r="AQ43" s="2743"/>
      <c r="AR43" s="2744"/>
      <c r="AS43" s="2749"/>
      <c r="AT43" s="2750"/>
      <c r="AU43" s="2750"/>
      <c r="AV43" s="2750"/>
      <c r="AW43" s="2750"/>
      <c r="AX43" s="2750"/>
      <c r="AY43" s="2750"/>
      <c r="AZ43" s="2751"/>
      <c r="BA43" s="2752"/>
      <c r="BB43" s="2762"/>
      <c r="BC43" s="2763"/>
      <c r="BD43" s="2763"/>
      <c r="BE43" s="2764"/>
      <c r="BF43" s="2736"/>
      <c r="BG43" s="2737"/>
      <c r="BH43" s="2737"/>
      <c r="BI43" s="2737"/>
      <c r="BJ43" s="2737"/>
      <c r="BK43" s="2737"/>
      <c r="BL43" s="2737"/>
      <c r="BM43" s="2731"/>
      <c r="BN43" s="2738"/>
      <c r="BO43" s="2742"/>
      <c r="BP43" s="2743"/>
      <c r="BQ43" s="2743"/>
      <c r="BR43" s="2744"/>
      <c r="BS43" s="2749"/>
      <c r="BT43" s="2750"/>
      <c r="BU43" s="2750"/>
      <c r="BV43" s="2750"/>
      <c r="BW43" s="2750"/>
      <c r="BX43" s="2750"/>
      <c r="BY43" s="2750"/>
      <c r="BZ43" s="2751"/>
      <c r="CA43" s="2752"/>
      <c r="CB43" s="2754"/>
      <c r="CC43" s="2743"/>
      <c r="CD43" s="2743"/>
      <c r="CE43" s="2744"/>
      <c r="CF43" s="2749"/>
      <c r="CG43" s="2750"/>
      <c r="CH43" s="2750"/>
      <c r="CI43" s="2750"/>
      <c r="CJ43" s="2750"/>
      <c r="CK43" s="2750"/>
      <c r="CL43" s="2750"/>
      <c r="CM43" s="2751"/>
      <c r="CN43" s="2752"/>
      <c r="CO43" s="2729"/>
      <c r="CP43" s="2730"/>
      <c r="CQ43" s="2730"/>
      <c r="CR43" s="2756"/>
      <c r="CS43" s="2729"/>
      <c r="CT43" s="2730"/>
      <c r="CU43" s="2730"/>
      <c r="CV43" s="2730"/>
      <c r="CW43" s="2730"/>
      <c r="CX43" s="2730"/>
      <c r="CY43" s="2730"/>
      <c r="CZ43" s="2731"/>
      <c r="DA43" s="2732"/>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row>
    <row r="44" spans="1:132" ht="13.9" customHeight="1">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363"/>
      <c r="AV44" s="363"/>
      <c r="AW44" s="363"/>
      <c r="AX44" s="363"/>
      <c r="AY44" s="363"/>
      <c r="AZ44" s="363"/>
      <c r="BA44" s="363"/>
      <c r="BB44" s="363"/>
      <c r="BC44" s="363"/>
      <c r="BD44" s="363"/>
      <c r="BE44" s="363"/>
      <c r="BF44" s="363"/>
      <c r="BG44" s="363"/>
      <c r="BH44" s="363"/>
      <c r="BI44" s="363"/>
      <c r="BJ44" s="363"/>
      <c r="BK44" s="363"/>
      <c r="BL44" s="363"/>
      <c r="BM44" s="363"/>
      <c r="BN44" s="363"/>
      <c r="BO44" s="363"/>
      <c r="BP44" s="363"/>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row>
    <row r="45" spans="1:132" ht="13.9" customHeight="1">
      <c r="A45" s="287"/>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row>
    <row r="46" spans="1:132" ht="13.9" customHeight="1">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row>
    <row r="47" spans="1:132" ht="13.9" customHeight="1">
      <c r="A47" s="287"/>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row>
    <row r="48" spans="1:132" ht="13.9" customHeight="1">
      <c r="A48" s="287"/>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row>
    <row r="49" spans="1:132" ht="13.9" customHeight="1">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row>
    <row r="50" spans="1:132" ht="8.25" customHeight="1">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7"/>
      <c r="DJ50" s="287"/>
      <c r="DK50" s="287"/>
      <c r="DL50" s="287"/>
      <c r="DM50" s="287"/>
      <c r="DN50" s="287"/>
      <c r="DO50" s="287"/>
      <c r="DP50" s="287"/>
      <c r="DQ50" s="287"/>
      <c r="DR50" s="287"/>
      <c r="DS50" s="287"/>
      <c r="DT50" s="287"/>
      <c r="DU50" s="287"/>
      <c r="DV50" s="287"/>
      <c r="DW50" s="287"/>
      <c r="DX50" s="287"/>
      <c r="DY50" s="287"/>
      <c r="DZ50" s="287"/>
      <c r="EA50" s="287"/>
      <c r="EB50" s="287"/>
    </row>
    <row r="51" spans="1:132" ht="8.25" customHeight="1">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row>
    <row r="52" spans="1:132" ht="8.25" customHeight="1">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row>
    <row r="53" spans="1:132" ht="8.25" customHeight="1">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row>
    <row r="54" spans="1:132" ht="8.25" customHeight="1">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row>
    <row r="55" spans="1:132" ht="8.25" customHeight="1">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row>
    <row r="56" spans="1:132" ht="8.25" customHeigh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row>
    <row r="57" spans="1:132" ht="8.25" customHeight="1">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row>
    <row r="58" spans="1:132" ht="8.25" customHeight="1">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row>
    <row r="59" spans="1:132" ht="8.25" customHeight="1">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row>
    <row r="60" spans="1:132" ht="8.25" customHeight="1">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row>
    <row r="61" spans="1:132" ht="8.25" customHeight="1">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row>
    <row r="62" spans="1:132" ht="8.25" customHeight="1">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row>
    <row r="63" spans="1:132" ht="8.25" customHeight="1">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row>
    <row r="64" spans="1:132" ht="8.25" customHeight="1">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row>
    <row r="65" spans="1:132" ht="8.25" customHeight="1">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row>
    <row r="66" spans="1:132" ht="8.25" customHeight="1">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row>
    <row r="67" spans="1:132" ht="8.25" customHeight="1">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row>
    <row r="68" spans="1:132" ht="8.25" customHeight="1">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row>
    <row r="69" spans="1:132" ht="8.25" customHeight="1">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row>
    <row r="70" spans="1:132" ht="8.25" customHeight="1">
      <c r="AT70" s="287"/>
      <c r="BQ70" s="287"/>
      <c r="BR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row>
    <row r="71" spans="1:132" ht="8.25" customHeight="1">
      <c r="AT71" s="287"/>
      <c r="BQ71" s="287"/>
      <c r="BR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row>
    <row r="72" spans="1:132" ht="8.25" customHeight="1">
      <c r="BQ72" s="287"/>
      <c r="BR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row>
    <row r="73" spans="1:132" ht="8.25" customHeight="1">
      <c r="BQ73" s="287"/>
      <c r="BR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row>
    <row r="74" spans="1:132" ht="8.25" customHeight="1"/>
    <row r="75" spans="1:132" ht="8.25" customHeight="1"/>
    <row r="76" spans="1:132" ht="8.25" customHeight="1"/>
    <row r="77" spans="1:132" ht="8.25" customHeight="1"/>
    <row r="78" spans="1:132" ht="8.25" customHeight="1"/>
    <row r="79" spans="1:132" ht="8.25" customHeight="1"/>
    <row r="80" spans="1:132"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10.15" customHeight="1"/>
    <row r="132" ht="10.15" customHeight="1"/>
    <row r="133" ht="10.15" customHeight="1"/>
    <row r="134" ht="10.15" customHeight="1"/>
    <row r="135" ht="10.15" customHeight="1"/>
    <row r="136" ht="10.15" customHeight="1"/>
    <row r="137" ht="10.15" customHeight="1"/>
    <row r="138" ht="10.15" customHeight="1"/>
    <row r="139" ht="10.15" customHeight="1"/>
    <row r="140" ht="10.15" customHeight="1"/>
    <row r="141" ht="10.15" customHeight="1"/>
    <row r="142" ht="10.15" customHeight="1"/>
    <row r="143" ht="10.15" customHeight="1"/>
    <row r="144" ht="10.15" customHeight="1"/>
    <row r="145" ht="10.15" customHeight="1"/>
    <row r="146" ht="10.15" customHeight="1"/>
    <row r="147" ht="10.15" customHeight="1"/>
    <row r="148" ht="10.15" customHeight="1"/>
    <row r="149" ht="10.15" customHeight="1"/>
    <row r="150" ht="10.15" customHeight="1"/>
    <row r="151" ht="10.15" customHeight="1"/>
    <row r="152" ht="10.15" customHeight="1"/>
    <row r="153" ht="10.15" customHeight="1"/>
    <row r="154" ht="10.15" customHeight="1"/>
    <row r="155" ht="10.15" customHeight="1"/>
    <row r="156" ht="10.15" customHeight="1"/>
    <row r="157" ht="10.15" customHeight="1"/>
    <row r="158" ht="10.15" customHeight="1"/>
    <row r="159" ht="10.15" customHeight="1"/>
    <row r="160" ht="10.15" customHeight="1"/>
    <row r="161" ht="10.15" customHeight="1"/>
    <row r="162" ht="10.15" customHeight="1"/>
    <row r="163" ht="10.15" customHeight="1"/>
    <row r="164" ht="10.15" customHeight="1"/>
    <row r="165" ht="10.15" customHeight="1"/>
    <row r="166" ht="10.15" customHeight="1"/>
    <row r="167" ht="10.15" customHeight="1"/>
    <row r="168" ht="10.15" customHeight="1"/>
    <row r="169" ht="10.15" customHeight="1"/>
    <row r="170" ht="10.15" customHeight="1"/>
    <row r="171" ht="10.15" customHeight="1"/>
    <row r="172" ht="10.15" customHeight="1"/>
    <row r="173" ht="10.15" customHeight="1"/>
    <row r="174" ht="10.15" customHeight="1"/>
    <row r="175" ht="10.15" customHeight="1"/>
    <row r="176" ht="10.15" customHeight="1"/>
    <row r="177" ht="10.15" customHeight="1"/>
    <row r="178" ht="10.15" customHeight="1"/>
    <row r="179" ht="10.15" customHeight="1"/>
    <row r="180" ht="10.15" customHeight="1"/>
    <row r="181" ht="10.15" customHeight="1"/>
    <row r="182" ht="10.15" customHeight="1"/>
    <row r="183" ht="10.15" customHeight="1"/>
    <row r="184" ht="10.15" customHeight="1"/>
    <row r="185" ht="10.15" customHeight="1"/>
    <row r="186" ht="10.15" customHeight="1"/>
    <row r="187" ht="10.15" customHeight="1"/>
    <row r="188" ht="10.15" customHeight="1"/>
    <row r="189" ht="10.15" customHeight="1"/>
    <row r="190" ht="10.15" customHeight="1"/>
    <row r="191" ht="10.15" customHeight="1"/>
    <row r="192" ht="10.15" customHeight="1"/>
    <row r="193" ht="10.15" customHeight="1"/>
    <row r="194" ht="10.15" customHeight="1"/>
    <row r="195" ht="10.15" customHeight="1"/>
    <row r="196" ht="10.15" customHeight="1"/>
    <row r="197" ht="10.15" customHeight="1"/>
    <row r="198" ht="10.15" customHeight="1"/>
    <row r="199" ht="10.15" customHeight="1"/>
    <row r="200" ht="10.15" customHeight="1"/>
    <row r="201" ht="10.15" customHeight="1"/>
    <row r="202" ht="10.15" customHeight="1"/>
    <row r="203" ht="10.15" customHeight="1"/>
    <row r="204" ht="10.15" customHeight="1"/>
    <row r="205" ht="10.15" customHeight="1"/>
    <row r="206" ht="10.15" customHeight="1"/>
    <row r="207" ht="10.15" customHeight="1"/>
    <row r="208" ht="10.15" customHeight="1"/>
    <row r="209" ht="10.15" customHeight="1"/>
    <row r="210" ht="10.15" customHeight="1"/>
    <row r="211" ht="10.15" customHeight="1"/>
    <row r="212" ht="10.15" customHeight="1"/>
    <row r="213" ht="10.15" customHeight="1"/>
    <row r="214" ht="10.15" customHeight="1"/>
    <row r="215" ht="10.15" customHeight="1"/>
    <row r="216" ht="10.15" customHeight="1"/>
    <row r="217" ht="10.15" customHeight="1"/>
    <row r="218" ht="10.15" customHeight="1"/>
    <row r="219" ht="10.15" customHeight="1"/>
    <row r="220" ht="10.15" customHeight="1"/>
    <row r="221" ht="10.15" customHeight="1"/>
    <row r="222" ht="10.15" customHeight="1"/>
    <row r="223" ht="10.15" customHeight="1"/>
    <row r="224" ht="10.15" customHeight="1"/>
    <row r="225" ht="10.15" customHeight="1"/>
    <row r="226" ht="10.15" customHeight="1"/>
    <row r="227" ht="10.15" customHeight="1"/>
    <row r="228" ht="10.15" customHeight="1"/>
    <row r="229" ht="10.15" customHeight="1"/>
    <row r="230" ht="10.15" customHeight="1"/>
    <row r="231" ht="10.15" customHeight="1"/>
    <row r="232" ht="10.15" customHeight="1"/>
    <row r="233" ht="10.15" customHeight="1"/>
    <row r="234" ht="10.15" customHeight="1"/>
    <row r="235" ht="10.15" customHeight="1"/>
    <row r="236" ht="10.15" customHeight="1"/>
    <row r="237" ht="10.15" customHeight="1"/>
    <row r="238" ht="10.15" customHeight="1"/>
    <row r="239" ht="10.15" customHeight="1"/>
    <row r="240" ht="10.15" customHeight="1"/>
    <row r="241" ht="10.15" customHeight="1"/>
    <row r="242" ht="10.15" customHeight="1"/>
    <row r="243" ht="10.15" customHeight="1"/>
    <row r="244" ht="10.15" customHeight="1"/>
    <row r="245" ht="10.15" customHeight="1"/>
    <row r="246" ht="10.15" customHeight="1"/>
    <row r="247" ht="10.15" customHeight="1"/>
    <row r="248" ht="10.15" customHeight="1"/>
    <row r="249" ht="10.15" customHeight="1"/>
    <row r="250" ht="10.15" customHeight="1"/>
    <row r="251" ht="10.15" customHeight="1"/>
    <row r="252" ht="10.15" customHeight="1"/>
    <row r="253" ht="10.15" customHeight="1"/>
    <row r="254" ht="10.15" customHeight="1"/>
    <row r="255" ht="10.15" customHeight="1"/>
  </sheetData>
  <sheetProtection selectLockedCells="1"/>
  <protectedRanges>
    <protectedRange sqref="O9:AJ13 AU8:BA13" name="範囲1"/>
  </protectedRanges>
  <mergeCells count="246">
    <mergeCell ref="BP2:DA3"/>
    <mergeCell ref="G3:AH3"/>
    <mergeCell ref="A6:N13"/>
    <mergeCell ref="O6:R8"/>
    <mergeCell ref="S6:T8"/>
    <mergeCell ref="U6:X8"/>
    <mergeCell ref="Y6:AJ8"/>
    <mergeCell ref="AK6:AP8"/>
    <mergeCell ref="AR6:BC7"/>
    <mergeCell ref="BE6:BJ7"/>
    <mergeCell ref="BK6:CA7"/>
    <mergeCell ref="CB6:CD7"/>
    <mergeCell ref="CE6:CR7"/>
    <mergeCell ref="CS6:DA8"/>
    <mergeCell ref="AR8:AT10"/>
    <mergeCell ref="AU8:BA10"/>
    <mergeCell ref="BB8:BC10"/>
    <mergeCell ref="BE8:CR9"/>
    <mergeCell ref="G2:BM2"/>
    <mergeCell ref="I15:N16"/>
    <mergeCell ref="O15:BN16"/>
    <mergeCell ref="BO15:DA16"/>
    <mergeCell ref="AM9:AN13"/>
    <mergeCell ref="AO9:AP13"/>
    <mergeCell ref="CS9:DA13"/>
    <mergeCell ref="BE10:BL11"/>
    <mergeCell ref="BM10:CA11"/>
    <mergeCell ref="CB10:CF11"/>
    <mergeCell ref="CG10:CK11"/>
    <mergeCell ref="CL10:CM11"/>
    <mergeCell ref="CN10:CR11"/>
    <mergeCell ref="AR11:AT13"/>
    <mergeCell ref="AA9:AB13"/>
    <mergeCell ref="AC9:AD13"/>
    <mergeCell ref="AE9:AF13"/>
    <mergeCell ref="AG9:AH13"/>
    <mergeCell ref="AI9:AJ13"/>
    <mergeCell ref="AK9:AL13"/>
    <mergeCell ref="O9:P13"/>
    <mergeCell ref="Q9:R13"/>
    <mergeCell ref="S9:T13"/>
    <mergeCell ref="U9:V13"/>
    <mergeCell ref="W9:X13"/>
    <mergeCell ref="O17:AA18"/>
    <mergeCell ref="AB17:AN18"/>
    <mergeCell ref="AO17:BA18"/>
    <mergeCell ref="BB17:BN18"/>
    <mergeCell ref="AU11:BA13"/>
    <mergeCell ref="BB11:BC13"/>
    <mergeCell ref="BE12:CR13"/>
    <mergeCell ref="Y9:Z13"/>
    <mergeCell ref="BO17:DA18"/>
    <mergeCell ref="CO19:DA24"/>
    <mergeCell ref="AB20:AN24"/>
    <mergeCell ref="A23:E24"/>
    <mergeCell ref="O19:AA24"/>
    <mergeCell ref="AB19:AN19"/>
    <mergeCell ref="AO19:BA24"/>
    <mergeCell ref="BB19:BN24"/>
    <mergeCell ref="BO19:CA24"/>
    <mergeCell ref="CB19:CN24"/>
    <mergeCell ref="CO25:CR25"/>
    <mergeCell ref="CS25:DA25"/>
    <mergeCell ref="A26:D27"/>
    <mergeCell ref="E26:G27"/>
    <mergeCell ref="H26:I27"/>
    <mergeCell ref="J26:L27"/>
    <mergeCell ref="M26:N27"/>
    <mergeCell ref="O26:R27"/>
    <mergeCell ref="BB25:BE25"/>
    <mergeCell ref="BF25:BN25"/>
    <mergeCell ref="BO25:BR25"/>
    <mergeCell ref="BS25:CA25"/>
    <mergeCell ref="CB25:CE25"/>
    <mergeCell ref="CF25:CN25"/>
    <mergeCell ref="O25:R25"/>
    <mergeCell ref="S25:AA25"/>
    <mergeCell ref="AB25:AE25"/>
    <mergeCell ref="AF25:AN25"/>
    <mergeCell ref="AO25:AR25"/>
    <mergeCell ref="AS25:BA25"/>
    <mergeCell ref="CS26:DA27"/>
    <mergeCell ref="BS26:CA27"/>
    <mergeCell ref="CB26:CE27"/>
    <mergeCell ref="CF26:CN27"/>
    <mergeCell ref="CO26:CR27"/>
    <mergeCell ref="S26:AA27"/>
    <mergeCell ref="AB26:AE27"/>
    <mergeCell ref="AF26:AN27"/>
    <mergeCell ref="AO26:AR27"/>
    <mergeCell ref="AS26:BA27"/>
    <mergeCell ref="BB26:BE27"/>
    <mergeCell ref="BS28:CA29"/>
    <mergeCell ref="CB28:CE29"/>
    <mergeCell ref="CF28:CN29"/>
    <mergeCell ref="CO28:CR29"/>
    <mergeCell ref="S28:AA29"/>
    <mergeCell ref="BF26:BN27"/>
    <mergeCell ref="BO26:BR27"/>
    <mergeCell ref="AB28:AE29"/>
    <mergeCell ref="AF28:AN29"/>
    <mergeCell ref="AO28:AR29"/>
    <mergeCell ref="AS28:BA29"/>
    <mergeCell ref="BB28:BE29"/>
    <mergeCell ref="BF28:BN29"/>
    <mergeCell ref="A28:D29"/>
    <mergeCell ref="E28:G29"/>
    <mergeCell ref="H28:I29"/>
    <mergeCell ref="J28:L29"/>
    <mergeCell ref="M28:N29"/>
    <mergeCell ref="O28:R29"/>
    <mergeCell ref="CS32:DA33"/>
    <mergeCell ref="J32:L33"/>
    <mergeCell ref="M32:N33"/>
    <mergeCell ref="O32:R33"/>
    <mergeCell ref="S32:AA33"/>
    <mergeCell ref="AB32:AE33"/>
    <mergeCell ref="AF32:AN33"/>
    <mergeCell ref="A30:D31"/>
    <mergeCell ref="E30:G31"/>
    <mergeCell ref="H30:I31"/>
    <mergeCell ref="J30:L31"/>
    <mergeCell ref="M30:N31"/>
    <mergeCell ref="O30:R31"/>
    <mergeCell ref="S30:AA31"/>
    <mergeCell ref="AB30:AE31"/>
    <mergeCell ref="AF30:AN31"/>
    <mergeCell ref="CS34:DA35"/>
    <mergeCell ref="AO32:AR33"/>
    <mergeCell ref="AS32:BA33"/>
    <mergeCell ref="BB32:BE33"/>
    <mergeCell ref="BF32:BN33"/>
    <mergeCell ref="BO32:BR33"/>
    <mergeCell ref="BS32:CA33"/>
    <mergeCell ref="CS28:DA29"/>
    <mergeCell ref="BO28:BR29"/>
    <mergeCell ref="BS30:CA31"/>
    <mergeCell ref="CB30:CE31"/>
    <mergeCell ref="CF30:CN31"/>
    <mergeCell ref="CO30:CR31"/>
    <mergeCell ref="CS30:DA31"/>
    <mergeCell ref="BB30:BE31"/>
    <mergeCell ref="BF30:BN31"/>
    <mergeCell ref="BO30:BR31"/>
    <mergeCell ref="AO30:AR31"/>
    <mergeCell ref="AS30:BA31"/>
    <mergeCell ref="A34:D35"/>
    <mergeCell ref="E34:G35"/>
    <mergeCell ref="H34:I35"/>
    <mergeCell ref="J34:L35"/>
    <mergeCell ref="M34:N35"/>
    <mergeCell ref="O34:R35"/>
    <mergeCell ref="CB32:CE33"/>
    <mergeCell ref="CF32:CN33"/>
    <mergeCell ref="CO32:CR33"/>
    <mergeCell ref="BF34:BN35"/>
    <mergeCell ref="BO34:BR35"/>
    <mergeCell ref="BS34:CA35"/>
    <mergeCell ref="CB34:CE35"/>
    <mergeCell ref="CF34:CN35"/>
    <mergeCell ref="CO34:CR35"/>
    <mergeCell ref="S34:AA35"/>
    <mergeCell ref="AB34:AE35"/>
    <mergeCell ref="AF34:AN35"/>
    <mergeCell ref="AO34:AR35"/>
    <mergeCell ref="AS34:BA35"/>
    <mergeCell ref="BB34:BE35"/>
    <mergeCell ref="A32:D33"/>
    <mergeCell ref="E32:G33"/>
    <mergeCell ref="H32:I33"/>
    <mergeCell ref="A38:D39"/>
    <mergeCell ref="E38:G39"/>
    <mergeCell ref="H38:I39"/>
    <mergeCell ref="J38:L39"/>
    <mergeCell ref="M38:N39"/>
    <mergeCell ref="O38:R39"/>
    <mergeCell ref="S38:AA39"/>
    <mergeCell ref="AB38:AE39"/>
    <mergeCell ref="BO36:BR37"/>
    <mergeCell ref="A36:D37"/>
    <mergeCell ref="E36:G37"/>
    <mergeCell ref="H36:I37"/>
    <mergeCell ref="J36:L37"/>
    <mergeCell ref="M36:N37"/>
    <mergeCell ref="O36:R37"/>
    <mergeCell ref="S36:AA37"/>
    <mergeCell ref="CF40:CN41"/>
    <mergeCell ref="BS36:CA37"/>
    <mergeCell ref="CB36:CE37"/>
    <mergeCell ref="CF36:CN37"/>
    <mergeCell ref="CO36:CR37"/>
    <mergeCell ref="CS36:DA37"/>
    <mergeCell ref="AB36:AE37"/>
    <mergeCell ref="AF36:AN37"/>
    <mergeCell ref="AO36:AR37"/>
    <mergeCell ref="AS36:BA37"/>
    <mergeCell ref="BB36:BE37"/>
    <mergeCell ref="BF36:BN37"/>
    <mergeCell ref="BS38:CA39"/>
    <mergeCell ref="CB38:CE39"/>
    <mergeCell ref="CF38:CN39"/>
    <mergeCell ref="CO38:CR39"/>
    <mergeCell ref="CS38:DA39"/>
    <mergeCell ref="AF38:AN39"/>
    <mergeCell ref="AO38:AR39"/>
    <mergeCell ref="AS38:BA39"/>
    <mergeCell ref="BB38:BE39"/>
    <mergeCell ref="BF38:BN39"/>
    <mergeCell ref="BO38:BR39"/>
    <mergeCell ref="A42:D43"/>
    <mergeCell ref="E42:G43"/>
    <mergeCell ref="H42:I43"/>
    <mergeCell ref="J42:L43"/>
    <mergeCell ref="M42:N43"/>
    <mergeCell ref="O42:R43"/>
    <mergeCell ref="CO40:CR41"/>
    <mergeCell ref="CS40:DA41"/>
    <mergeCell ref="AO40:AR41"/>
    <mergeCell ref="AS40:BA41"/>
    <mergeCell ref="BB40:BE41"/>
    <mergeCell ref="BF40:BN41"/>
    <mergeCell ref="BO40:BR41"/>
    <mergeCell ref="BS40:CA41"/>
    <mergeCell ref="A40:D41"/>
    <mergeCell ref="E40:G41"/>
    <mergeCell ref="H40:I41"/>
    <mergeCell ref="J40:L41"/>
    <mergeCell ref="M40:N41"/>
    <mergeCell ref="O40:R41"/>
    <mergeCell ref="S40:AA41"/>
    <mergeCell ref="AB40:AE41"/>
    <mergeCell ref="AF40:AN41"/>
    <mergeCell ref="CB40:CE41"/>
    <mergeCell ref="CS42:DA43"/>
    <mergeCell ref="BF42:BN43"/>
    <mergeCell ref="BO42:BR43"/>
    <mergeCell ref="BS42:CA43"/>
    <mergeCell ref="CB42:CE43"/>
    <mergeCell ref="CF42:CN43"/>
    <mergeCell ref="CO42:CR43"/>
    <mergeCell ref="S42:AA43"/>
    <mergeCell ref="AB42:AE43"/>
    <mergeCell ref="AF42:AN43"/>
    <mergeCell ref="AO42:AR43"/>
    <mergeCell ref="AS42:BA43"/>
    <mergeCell ref="BB42:BE43"/>
  </mergeCells>
  <phoneticPr fontId="2"/>
  <pageMargins left="0.78740157480314965" right="0" top="0.19685039370078741" bottom="0.19685039370078741" header="0.31496062992125984" footer="0.31496062992125984"/>
  <pageSetup paperSize="9" scale="5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DQ72"/>
  <sheetViews>
    <sheetView showGridLines="0" zoomScaleNormal="100" workbookViewId="0">
      <selection activeCell="AH33" sqref="AH33:AM34"/>
    </sheetView>
  </sheetViews>
  <sheetFormatPr defaultColWidth="0" defaultRowHeight="0" customHeight="1" zeroHeight="1"/>
  <cols>
    <col min="1" max="114" width="1.25" style="10" customWidth="1"/>
    <col min="115" max="115" width="1.25" style="8" customWidth="1"/>
    <col min="116" max="116" width="9.5" style="8" hidden="1" customWidth="1"/>
    <col min="117" max="117" width="12.75" style="8" hidden="1" customWidth="1"/>
    <col min="118" max="16384" width="1.25" style="8" hidden="1"/>
  </cols>
  <sheetData>
    <row r="1" spans="3:117" s="8" customFormat="1" ht="9" customHeight="1" thickBot="1">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row>
    <row r="2" spans="3:117" s="8" customFormat="1" ht="27" customHeight="1" thickBot="1">
      <c r="C2" s="128"/>
      <c r="D2" s="2913" t="s">
        <v>146</v>
      </c>
      <c r="E2" s="2913"/>
      <c r="F2" s="2913"/>
      <c r="G2" s="2913"/>
      <c r="H2" s="2913"/>
      <c r="I2" s="2913"/>
      <c r="J2" s="2913"/>
      <c r="K2" s="2913"/>
      <c r="L2" s="2914"/>
      <c r="M2" s="2915"/>
      <c r="N2" s="2915"/>
      <c r="O2" s="2915"/>
      <c r="P2" s="2916"/>
      <c r="Q2" s="126" t="s">
        <v>238</v>
      </c>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row>
    <row r="3" spans="3:117" s="8" customFormat="1" ht="12" customHeight="1" thickBot="1">
      <c r="C3" s="126"/>
      <c r="D3" s="126"/>
      <c r="E3" s="126"/>
      <c r="F3" s="128"/>
      <c r="G3" s="129"/>
      <c r="H3" s="126"/>
      <c r="I3" s="127"/>
      <c r="J3" s="127"/>
      <c r="K3" s="126"/>
      <c r="L3" s="126"/>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row>
    <row r="4" spans="3:117" s="8" customFormat="1" ht="27" customHeight="1" thickBot="1">
      <c r="C4" s="126"/>
      <c r="D4" s="126" t="s">
        <v>242</v>
      </c>
      <c r="E4" s="126"/>
      <c r="F4" s="126"/>
      <c r="G4" s="126"/>
      <c r="H4" s="127"/>
      <c r="I4" s="127"/>
      <c r="J4" s="127"/>
      <c r="K4" s="127"/>
      <c r="L4" s="127"/>
      <c r="M4" s="127"/>
      <c r="N4" s="127"/>
      <c r="O4" s="127"/>
      <c r="P4" s="127"/>
      <c r="Q4" s="127"/>
      <c r="R4" s="127"/>
      <c r="S4" s="127"/>
      <c r="T4" s="127"/>
      <c r="U4" s="127"/>
      <c r="V4" s="127"/>
      <c r="W4" s="2917" t="s">
        <v>353</v>
      </c>
      <c r="X4" s="2918"/>
      <c r="Y4" s="2918"/>
      <c r="Z4" s="2918"/>
      <c r="AA4" s="2918"/>
      <c r="AB4" s="2918"/>
      <c r="AC4" s="2918"/>
      <c r="AD4" s="2918"/>
      <c r="AE4" s="2918"/>
      <c r="AF4" s="2919"/>
      <c r="AG4" s="127"/>
      <c r="AH4" s="175" t="str">
        <f>IF(W4="行わない","（還付手続が不要となるように概算保険料額が自動修正されます。）","（還付請求書を別途作成する必要があります。）")</f>
        <v>（還付手続が不要となるように概算保険料額が自動修正されます。）</v>
      </c>
      <c r="AJ4" s="127"/>
      <c r="AK4" s="127"/>
      <c r="AL4" s="127"/>
      <c r="AM4" s="127"/>
      <c r="AN4" s="127"/>
      <c r="AO4" s="127"/>
      <c r="AP4" s="127"/>
      <c r="AQ4" s="127"/>
      <c r="AR4" s="127"/>
      <c r="AS4" s="127"/>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row>
    <row r="5" spans="3:117" s="8" customFormat="1" ht="12" customHeight="1">
      <c r="C5" s="126"/>
      <c r="D5" s="126"/>
      <c r="E5" s="126"/>
      <c r="F5" s="126"/>
      <c r="G5" s="126"/>
      <c r="H5" s="127"/>
      <c r="I5" s="127"/>
      <c r="J5" s="127"/>
      <c r="K5" s="127"/>
      <c r="L5" s="127"/>
      <c r="M5" s="127"/>
      <c r="N5" s="127"/>
      <c r="O5" s="127"/>
      <c r="P5" s="127"/>
      <c r="Q5" s="127"/>
      <c r="R5" s="127"/>
      <c r="S5" s="127"/>
      <c r="T5" s="127"/>
      <c r="U5" s="127"/>
      <c r="V5" s="127"/>
      <c r="W5" s="285"/>
      <c r="X5" s="286"/>
      <c r="Y5" s="286"/>
      <c r="Z5" s="286"/>
      <c r="AA5" s="286"/>
      <c r="AB5" s="286"/>
      <c r="AC5" s="286"/>
      <c r="AD5" s="286"/>
      <c r="AE5" s="286"/>
      <c r="AF5" s="286"/>
      <c r="AG5" s="127"/>
      <c r="AH5" s="175"/>
      <c r="AJ5" s="127"/>
      <c r="AK5" s="127"/>
      <c r="AL5" s="127"/>
      <c r="AM5" s="127"/>
      <c r="AN5" s="127"/>
      <c r="AO5" s="127"/>
      <c r="AP5" s="127"/>
      <c r="AQ5" s="127"/>
      <c r="AR5" s="127"/>
      <c r="AS5" s="127"/>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DL5" s="1698" t="s">
        <v>355</v>
      </c>
      <c r="DM5" s="1699"/>
    </row>
    <row r="6" spans="3:117" s="8" customFormat="1" ht="27" customHeight="1">
      <c r="C6" s="128"/>
      <c r="D6" s="274" t="s">
        <v>241</v>
      </c>
      <c r="E6" s="126"/>
      <c r="F6" s="126"/>
      <c r="G6" s="126"/>
      <c r="H6" s="126"/>
      <c r="I6" s="126"/>
      <c r="J6" s="126"/>
      <c r="K6" s="126"/>
      <c r="L6" s="275"/>
      <c r="M6" s="275"/>
      <c r="N6" s="275"/>
      <c r="O6" s="275"/>
      <c r="P6" s="275"/>
      <c r="Q6" s="126"/>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L6" s="350" t="s">
        <v>353</v>
      </c>
      <c r="DM6" s="350" t="s">
        <v>354</v>
      </c>
    </row>
    <row r="7" spans="3:117" s="8" customFormat="1" ht="27" customHeight="1">
      <c r="C7" s="128"/>
      <c r="D7" s="126" t="s">
        <v>240</v>
      </c>
      <c r="E7" s="126"/>
      <c r="F7" s="126"/>
      <c r="G7" s="126"/>
      <c r="H7" s="126"/>
      <c r="I7" s="126"/>
      <c r="J7" s="126"/>
      <c r="K7" s="126"/>
      <c r="L7" s="275"/>
      <c r="M7" s="275"/>
      <c r="N7" s="275"/>
      <c r="O7" s="275"/>
      <c r="P7" s="275"/>
      <c r="Q7" s="126"/>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L7" s="299">
        <v>1</v>
      </c>
      <c r="DM7" s="349"/>
    </row>
    <row r="8" spans="3:117" s="8" customFormat="1" ht="15" customHeight="1">
      <c r="C8" s="128"/>
      <c r="D8" s="128"/>
      <c r="E8" s="128"/>
      <c r="F8" s="128"/>
      <c r="G8" s="128"/>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DL8" s="299">
        <v>2</v>
      </c>
    </row>
    <row r="9" spans="3:117" ht="8.25" customHeight="1" thickBot="1">
      <c r="F9" s="1615" t="s">
        <v>54</v>
      </c>
      <c r="G9" s="1615"/>
      <c r="H9" s="1615"/>
      <c r="I9" s="1615" t="s">
        <v>55</v>
      </c>
      <c r="J9" s="1615"/>
      <c r="K9" s="1615"/>
      <c r="L9" s="30"/>
      <c r="AA9" s="116"/>
      <c r="AB9" s="116"/>
      <c r="AC9" s="2051" t="s">
        <v>56</v>
      </c>
      <c r="AD9" s="2051"/>
      <c r="AE9" s="2051"/>
      <c r="AF9" s="2051"/>
      <c r="AG9" s="2051"/>
      <c r="AH9" s="2051"/>
      <c r="AI9" s="2051"/>
      <c r="AJ9" s="2051"/>
      <c r="AK9" s="2051"/>
      <c r="AL9" s="2051"/>
      <c r="AM9" s="2051"/>
      <c r="AN9" s="2051"/>
      <c r="AO9" s="116"/>
      <c r="AP9" s="116"/>
      <c r="AQ9" s="2051" t="s">
        <v>100</v>
      </c>
      <c r="AR9" s="2051"/>
      <c r="AS9" s="2051"/>
      <c r="AT9" s="2051"/>
      <c r="AU9" s="2051"/>
      <c r="AV9" s="2051"/>
      <c r="AW9" s="2051"/>
      <c r="AX9" s="2051"/>
      <c r="AY9" s="2051"/>
      <c r="AZ9" s="2051"/>
      <c r="BA9" s="2051"/>
      <c r="BB9" s="2051"/>
      <c r="BC9" s="2051"/>
      <c r="DL9" s="299">
        <v>3</v>
      </c>
    </row>
    <row r="10" spans="3:117" ht="8.25" customHeight="1">
      <c r="F10" s="1616"/>
      <c r="G10" s="1616"/>
      <c r="H10" s="1616"/>
      <c r="I10" s="1615"/>
      <c r="J10" s="1615"/>
      <c r="K10" s="1615"/>
      <c r="L10" s="42"/>
      <c r="AA10" s="116"/>
      <c r="AB10" s="116"/>
      <c r="AC10" s="2051"/>
      <c r="AD10" s="2051"/>
      <c r="AE10" s="2051"/>
      <c r="AF10" s="2051"/>
      <c r="AG10" s="2051"/>
      <c r="AH10" s="2051"/>
      <c r="AI10" s="2051"/>
      <c r="AJ10" s="2051"/>
      <c r="AK10" s="2051"/>
      <c r="AL10" s="2051"/>
      <c r="AM10" s="2051"/>
      <c r="AN10" s="2051"/>
      <c r="AO10" s="116"/>
      <c r="AP10" s="116"/>
      <c r="AQ10" s="2051"/>
      <c r="AR10" s="2051"/>
      <c r="AS10" s="2051"/>
      <c r="AT10" s="2051"/>
      <c r="AU10" s="2051"/>
      <c r="AV10" s="2051"/>
      <c r="AW10" s="2051"/>
      <c r="AX10" s="2051"/>
      <c r="AY10" s="2051"/>
      <c r="AZ10" s="2051"/>
      <c r="BA10" s="2051"/>
      <c r="BB10" s="2051"/>
      <c r="BC10" s="2051"/>
      <c r="CG10" s="2920" t="s">
        <v>224</v>
      </c>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2"/>
    </row>
    <row r="11" spans="3:117" ht="8.25" customHeight="1">
      <c r="F11" s="2042">
        <v>3</v>
      </c>
      <c r="G11" s="2043"/>
      <c r="H11" s="2044"/>
      <c r="J11" s="2042">
        <v>2</v>
      </c>
      <c r="K11" s="2043"/>
      <c r="L11" s="2044"/>
      <c r="N11" s="2042">
        <v>7</v>
      </c>
      <c r="O11" s="2043"/>
      <c r="P11" s="2044"/>
      <c r="R11" s="2042">
        <v>0</v>
      </c>
      <c r="S11" s="2043"/>
      <c r="T11" s="2044"/>
      <c r="V11" s="2042">
        <v>1</v>
      </c>
      <c r="W11" s="2043"/>
      <c r="X11" s="2044"/>
      <c r="AC11" s="2042"/>
      <c r="AD11" s="2055"/>
      <c r="AE11" s="2056"/>
      <c r="AG11" s="2042"/>
      <c r="AH11" s="2043"/>
      <c r="AI11" s="2044"/>
      <c r="AQ11" s="2042"/>
      <c r="AR11" s="2055"/>
      <c r="AS11" s="2056"/>
      <c r="AT11" s="1580"/>
      <c r="AU11" s="1470"/>
      <c r="CG11" s="2923"/>
      <c r="CH11" s="2924"/>
      <c r="CI11" s="2924"/>
      <c r="CJ11" s="2924"/>
      <c r="CK11" s="2924"/>
      <c r="CL11" s="2924"/>
      <c r="CM11" s="2924"/>
      <c r="CN11" s="2924"/>
      <c r="CO11" s="2924"/>
      <c r="CP11" s="2924"/>
      <c r="CQ11" s="2924"/>
      <c r="CR11" s="2924"/>
      <c r="CS11" s="2924"/>
      <c r="CT11" s="2924"/>
      <c r="CU11" s="2924"/>
      <c r="CV11" s="2924"/>
      <c r="CW11" s="2924"/>
      <c r="CX11" s="2924"/>
      <c r="CY11" s="2924"/>
      <c r="CZ11" s="2924"/>
      <c r="DA11" s="2924"/>
      <c r="DB11" s="2924"/>
      <c r="DC11" s="2925"/>
    </row>
    <row r="12" spans="3:117" ht="8.25" customHeight="1">
      <c r="F12" s="2045"/>
      <c r="G12" s="2046"/>
      <c r="H12" s="2047"/>
      <c r="J12" s="2045"/>
      <c r="K12" s="2046"/>
      <c r="L12" s="2047"/>
      <c r="N12" s="2045"/>
      <c r="O12" s="2046"/>
      <c r="P12" s="2047"/>
      <c r="R12" s="2045"/>
      <c r="S12" s="2046"/>
      <c r="T12" s="2047"/>
      <c r="V12" s="2045"/>
      <c r="W12" s="2046"/>
      <c r="X12" s="2047"/>
      <c r="AC12" s="2057"/>
      <c r="AD12" s="2058"/>
      <c r="AE12" s="2059"/>
      <c r="AG12" s="2045"/>
      <c r="AH12" s="2046"/>
      <c r="AI12" s="2047"/>
      <c r="AQ12" s="2057"/>
      <c r="AR12" s="2058"/>
      <c r="AS12" s="2059"/>
      <c r="AT12" s="1580"/>
      <c r="AU12" s="1470"/>
      <c r="CD12" s="44"/>
      <c r="CE12" s="124"/>
      <c r="CF12" s="124"/>
      <c r="CG12" s="2923"/>
      <c r="CH12" s="2924"/>
      <c r="CI12" s="2924"/>
      <c r="CJ12" s="2924"/>
      <c r="CK12" s="2924"/>
      <c r="CL12" s="2924"/>
      <c r="CM12" s="2924"/>
      <c r="CN12" s="2924"/>
      <c r="CO12" s="2924"/>
      <c r="CP12" s="2924"/>
      <c r="CQ12" s="2924"/>
      <c r="CR12" s="2924"/>
      <c r="CS12" s="2924"/>
      <c r="CT12" s="2924"/>
      <c r="CU12" s="2924"/>
      <c r="CV12" s="2924"/>
      <c r="CW12" s="2924"/>
      <c r="CX12" s="2924"/>
      <c r="CY12" s="2924"/>
      <c r="CZ12" s="2924"/>
      <c r="DA12" s="2924"/>
      <c r="DB12" s="2924"/>
      <c r="DC12" s="2925"/>
    </row>
    <row r="13" spans="3:117" ht="8.25" customHeight="1">
      <c r="F13" s="2045"/>
      <c r="G13" s="2046"/>
      <c r="H13" s="2047"/>
      <c r="J13" s="2045"/>
      <c r="K13" s="2046"/>
      <c r="L13" s="2047"/>
      <c r="N13" s="2045"/>
      <c r="O13" s="2046"/>
      <c r="P13" s="2047"/>
      <c r="R13" s="2045"/>
      <c r="S13" s="2046"/>
      <c r="T13" s="2047"/>
      <c r="V13" s="2045"/>
      <c r="W13" s="2046"/>
      <c r="X13" s="2047"/>
      <c r="AC13" s="2057"/>
      <c r="AD13" s="2058"/>
      <c r="AE13" s="2059"/>
      <c r="AG13" s="2045"/>
      <c r="AH13" s="2046"/>
      <c r="AI13" s="2047"/>
      <c r="AQ13" s="2057"/>
      <c r="AR13" s="2058"/>
      <c r="AS13" s="2059"/>
      <c r="AT13" s="1580"/>
      <c r="AU13" s="1470"/>
      <c r="CD13" s="44"/>
      <c r="CE13" s="124"/>
      <c r="CF13" s="124"/>
      <c r="CG13" s="2923"/>
      <c r="CH13" s="2924"/>
      <c r="CI13" s="2924"/>
      <c r="CJ13" s="2924"/>
      <c r="CK13" s="2924"/>
      <c r="CL13" s="2924"/>
      <c r="CM13" s="2924"/>
      <c r="CN13" s="2924"/>
      <c r="CO13" s="2924"/>
      <c r="CP13" s="2924"/>
      <c r="CQ13" s="2924"/>
      <c r="CR13" s="2924"/>
      <c r="CS13" s="2924"/>
      <c r="CT13" s="2924"/>
      <c r="CU13" s="2924"/>
      <c r="CV13" s="2924"/>
      <c r="CW13" s="2924"/>
      <c r="CX13" s="2924"/>
      <c r="CY13" s="2924"/>
      <c r="CZ13" s="2924"/>
      <c r="DA13" s="2924"/>
      <c r="DB13" s="2924"/>
      <c r="DC13" s="2925"/>
    </row>
    <row r="14" spans="3:117" ht="8.25" customHeight="1">
      <c r="F14" s="2048"/>
      <c r="G14" s="2049"/>
      <c r="H14" s="2050"/>
      <c r="J14" s="2048"/>
      <c r="K14" s="2049"/>
      <c r="L14" s="2050"/>
      <c r="N14" s="2048"/>
      <c r="O14" s="2049"/>
      <c r="P14" s="2050"/>
      <c r="R14" s="2048"/>
      <c r="S14" s="2049"/>
      <c r="T14" s="2050"/>
      <c r="V14" s="2048"/>
      <c r="W14" s="2049"/>
      <c r="X14" s="2050"/>
      <c r="AC14" s="2060"/>
      <c r="AD14" s="2061"/>
      <c r="AE14" s="2062"/>
      <c r="AG14" s="2048"/>
      <c r="AH14" s="2049"/>
      <c r="AI14" s="2050"/>
      <c r="AQ14" s="2060"/>
      <c r="AR14" s="2061"/>
      <c r="AS14" s="2062"/>
      <c r="AT14" s="1580"/>
      <c r="AU14" s="1470"/>
      <c r="BD14" s="1"/>
      <c r="BE14" s="7"/>
      <c r="BF14" s="7"/>
      <c r="BG14" s="7"/>
      <c r="BH14" s="7"/>
      <c r="BI14" s="1717" t="s">
        <v>101</v>
      </c>
      <c r="BJ14" s="1717"/>
      <c r="BK14" s="1717"/>
      <c r="BL14" s="1717"/>
      <c r="BM14" s="1717"/>
      <c r="BN14" s="1717"/>
      <c r="BO14" s="1717"/>
      <c r="BP14" s="1717"/>
      <c r="BQ14" s="1717"/>
      <c r="BR14" s="1717"/>
      <c r="BS14" s="1717"/>
      <c r="BT14" s="1717"/>
      <c r="BU14" s="1717"/>
      <c r="BV14" s="7"/>
      <c r="BW14" s="7"/>
      <c r="BX14" s="7"/>
      <c r="BY14" s="7"/>
      <c r="BZ14" s="2"/>
      <c r="CG14" s="2923"/>
      <c r="CH14" s="2924"/>
      <c r="CI14" s="2924"/>
      <c r="CJ14" s="2924"/>
      <c r="CK14" s="2924"/>
      <c r="CL14" s="2924"/>
      <c r="CM14" s="2924"/>
      <c r="CN14" s="2924"/>
      <c r="CO14" s="2924"/>
      <c r="CP14" s="2924"/>
      <c r="CQ14" s="2924"/>
      <c r="CR14" s="2924"/>
      <c r="CS14" s="2924"/>
      <c r="CT14" s="2924"/>
      <c r="CU14" s="2924"/>
      <c r="CV14" s="2924"/>
      <c r="CW14" s="2924"/>
      <c r="CX14" s="2924"/>
      <c r="CY14" s="2924"/>
      <c r="CZ14" s="2924"/>
      <c r="DA14" s="2924"/>
      <c r="DB14" s="2924"/>
      <c r="DC14" s="2925"/>
    </row>
    <row r="15" spans="3:117" ht="8.25" customHeight="1">
      <c r="BD15" s="5"/>
      <c r="BE15" s="9"/>
      <c r="BF15" s="9"/>
      <c r="BG15" s="9"/>
      <c r="BH15" s="9"/>
      <c r="BI15" s="1718"/>
      <c r="BJ15" s="1718"/>
      <c r="BK15" s="1718"/>
      <c r="BL15" s="1718"/>
      <c r="BM15" s="1718"/>
      <c r="BN15" s="1718"/>
      <c r="BO15" s="1718"/>
      <c r="BP15" s="1718"/>
      <c r="BQ15" s="1718"/>
      <c r="BR15" s="1718"/>
      <c r="BS15" s="1718"/>
      <c r="BT15" s="1718"/>
      <c r="BU15" s="1718"/>
      <c r="BV15" s="9"/>
      <c r="BW15" s="9"/>
      <c r="BX15" s="9"/>
      <c r="BY15" s="9"/>
      <c r="BZ15" s="6"/>
      <c r="CF15" s="123"/>
      <c r="CG15" s="2923"/>
      <c r="CH15" s="2924"/>
      <c r="CI15" s="2924"/>
      <c r="CJ15" s="2924"/>
      <c r="CK15" s="2924"/>
      <c r="CL15" s="2924"/>
      <c r="CM15" s="2924"/>
      <c r="CN15" s="2924"/>
      <c r="CO15" s="2924"/>
      <c r="CP15" s="2924"/>
      <c r="CQ15" s="2924"/>
      <c r="CR15" s="2924"/>
      <c r="CS15" s="2924"/>
      <c r="CT15" s="2924"/>
      <c r="CU15" s="2924"/>
      <c r="CV15" s="2924"/>
      <c r="CW15" s="2924"/>
      <c r="CX15" s="2924"/>
      <c r="CY15" s="2924"/>
      <c r="CZ15" s="2924"/>
      <c r="DA15" s="2924"/>
      <c r="DB15" s="2924"/>
      <c r="DC15" s="2925"/>
    </row>
    <row r="16" spans="3:117" ht="8.25" customHeight="1">
      <c r="C16" s="2208" t="s">
        <v>29</v>
      </c>
      <c r="D16" s="2209"/>
      <c r="E16" s="2210"/>
      <c r="F16" s="1634" t="s">
        <v>30</v>
      </c>
      <c r="G16" s="1635"/>
      <c r="H16" s="1635"/>
      <c r="I16" s="1635"/>
      <c r="J16" s="1635"/>
      <c r="K16" s="1635"/>
      <c r="L16" s="1636"/>
      <c r="M16" s="1887" t="s">
        <v>18</v>
      </c>
      <c r="N16" s="1887"/>
      <c r="O16" s="1887"/>
      <c r="P16" s="2181" t="s">
        <v>19</v>
      </c>
      <c r="Q16" s="2181"/>
      <c r="R16" s="2181"/>
      <c r="S16" s="2181"/>
      <c r="T16" s="2181"/>
      <c r="U16" s="2181"/>
      <c r="V16" s="1669" t="s">
        <v>20</v>
      </c>
      <c r="W16" s="1669"/>
      <c r="X16" s="1669"/>
      <c r="Y16" s="1669"/>
      <c r="Z16" s="1669"/>
      <c r="AA16" s="1669"/>
      <c r="AB16" s="1669"/>
      <c r="AC16" s="1669"/>
      <c r="AD16" s="1669"/>
      <c r="AE16" s="1669"/>
      <c r="AF16" s="1669"/>
      <c r="AG16" s="1669"/>
      <c r="AH16" s="1669"/>
      <c r="AI16" s="1669"/>
      <c r="AJ16" s="1669"/>
      <c r="AK16" s="1669"/>
      <c r="AL16" s="1669"/>
      <c r="AM16" s="1669"/>
      <c r="AN16" s="1669" t="s">
        <v>21</v>
      </c>
      <c r="AO16" s="1669"/>
      <c r="AP16" s="1669"/>
      <c r="AQ16" s="1669"/>
      <c r="AR16" s="1669"/>
      <c r="AS16" s="1669"/>
      <c r="AT16" s="1669"/>
      <c r="AU16" s="1669"/>
      <c r="AV16" s="1669"/>
      <c r="AW16" s="1669"/>
      <c r="AX16" s="1669"/>
      <c r="AY16" s="1670"/>
      <c r="AZ16" s="15"/>
      <c r="BD16" s="1719" t="s">
        <v>45</v>
      </c>
      <c r="BE16" s="1719"/>
      <c r="BF16" s="1719"/>
      <c r="BG16" s="1719"/>
      <c r="BH16" s="1719"/>
      <c r="BI16" s="1719" t="s">
        <v>46</v>
      </c>
      <c r="BJ16" s="1719"/>
      <c r="BK16" s="1719"/>
      <c r="BL16" s="1719"/>
      <c r="BM16" s="1719"/>
      <c r="BN16" s="1719"/>
      <c r="BO16" s="1720" t="s">
        <v>47</v>
      </c>
      <c r="BP16" s="1721"/>
      <c r="BQ16" s="1721"/>
      <c r="BR16" s="1721"/>
      <c r="BS16" s="1721"/>
      <c r="BT16" s="1721"/>
      <c r="BU16" s="1722"/>
      <c r="BV16" s="2093" t="s">
        <v>48</v>
      </c>
      <c r="BW16" s="2094"/>
      <c r="BX16" s="2094"/>
      <c r="BY16" s="2094"/>
      <c r="BZ16" s="2095"/>
      <c r="CG16" s="2086" t="s">
        <v>246</v>
      </c>
      <c r="CH16" s="2087"/>
      <c r="CI16" s="2087"/>
      <c r="CJ16" s="2087"/>
      <c r="CK16" s="2087"/>
      <c r="CL16" s="2087"/>
      <c r="CM16" s="2087"/>
      <c r="CN16" s="2087"/>
      <c r="CO16" s="2087"/>
      <c r="CP16" s="2087"/>
      <c r="CQ16" s="2087"/>
      <c r="CR16" s="2087"/>
      <c r="CS16" s="2087"/>
      <c r="CT16" s="2087"/>
      <c r="CU16" s="2087"/>
      <c r="CV16" s="2087"/>
      <c r="CW16" s="2087"/>
      <c r="CX16" s="2087"/>
      <c r="CY16" s="2087"/>
      <c r="CZ16" s="2087"/>
      <c r="DA16" s="2087"/>
      <c r="DB16" s="2087"/>
      <c r="DC16" s="2088"/>
    </row>
    <row r="17" spans="3:107" ht="8.25" customHeight="1">
      <c r="C17" s="1597"/>
      <c r="D17" s="1598"/>
      <c r="E17" s="2211"/>
      <c r="F17" s="1637"/>
      <c r="G17" s="1584"/>
      <c r="H17" s="1584"/>
      <c r="I17" s="1584"/>
      <c r="J17" s="1584"/>
      <c r="K17" s="1584"/>
      <c r="L17" s="1638"/>
      <c r="M17" s="1888"/>
      <c r="N17" s="1888"/>
      <c r="O17" s="1888"/>
      <c r="P17" s="2182"/>
      <c r="Q17" s="2182"/>
      <c r="R17" s="2182"/>
      <c r="S17" s="2182"/>
      <c r="T17" s="2182"/>
      <c r="U17" s="2182"/>
      <c r="V17" s="1671"/>
      <c r="W17" s="1671"/>
      <c r="X17" s="1671"/>
      <c r="Y17" s="1671"/>
      <c r="Z17" s="1671"/>
      <c r="AA17" s="1671"/>
      <c r="AB17" s="1671"/>
      <c r="AC17" s="1671"/>
      <c r="AD17" s="1671"/>
      <c r="AE17" s="1671"/>
      <c r="AF17" s="1671"/>
      <c r="AG17" s="1671"/>
      <c r="AH17" s="1671"/>
      <c r="AI17" s="1671"/>
      <c r="AJ17" s="1671"/>
      <c r="AK17" s="1671"/>
      <c r="AL17" s="1671"/>
      <c r="AM17" s="1671"/>
      <c r="AN17" s="1671"/>
      <c r="AO17" s="1671"/>
      <c r="AP17" s="1671"/>
      <c r="AQ17" s="1671"/>
      <c r="AR17" s="1671"/>
      <c r="AS17" s="1671"/>
      <c r="AT17" s="1671"/>
      <c r="AU17" s="1671"/>
      <c r="AV17" s="1671"/>
      <c r="AW17" s="1671"/>
      <c r="AX17" s="1671"/>
      <c r="AY17" s="1672"/>
      <c r="AZ17" s="20"/>
      <c r="BD17" s="1719"/>
      <c r="BE17" s="1719"/>
      <c r="BF17" s="1719"/>
      <c r="BG17" s="1719"/>
      <c r="BH17" s="1719"/>
      <c r="BI17" s="1719"/>
      <c r="BJ17" s="1719"/>
      <c r="BK17" s="1719"/>
      <c r="BL17" s="1719"/>
      <c r="BM17" s="1719"/>
      <c r="BN17" s="1719"/>
      <c r="BO17" s="1723"/>
      <c r="BP17" s="1724"/>
      <c r="BQ17" s="1724"/>
      <c r="BR17" s="1724"/>
      <c r="BS17" s="1724"/>
      <c r="BT17" s="1724"/>
      <c r="BU17" s="1725"/>
      <c r="BV17" s="2099"/>
      <c r="BW17" s="2100"/>
      <c r="BX17" s="2100"/>
      <c r="BY17" s="2100"/>
      <c r="BZ17" s="2101"/>
      <c r="CF17" s="44"/>
      <c r="CG17" s="2089"/>
      <c r="CH17" s="2087"/>
      <c r="CI17" s="2087"/>
      <c r="CJ17" s="2087"/>
      <c r="CK17" s="2087"/>
      <c r="CL17" s="2087"/>
      <c r="CM17" s="2087"/>
      <c r="CN17" s="2087"/>
      <c r="CO17" s="2087"/>
      <c r="CP17" s="2087"/>
      <c r="CQ17" s="2087"/>
      <c r="CR17" s="2087"/>
      <c r="CS17" s="2087"/>
      <c r="CT17" s="2087"/>
      <c r="CU17" s="2087"/>
      <c r="CV17" s="2087"/>
      <c r="CW17" s="2087"/>
      <c r="CX17" s="2087"/>
      <c r="CY17" s="2087"/>
      <c r="CZ17" s="2087"/>
      <c r="DA17" s="2087"/>
      <c r="DB17" s="2087"/>
      <c r="DC17" s="2088"/>
    </row>
    <row r="18" spans="3:107" ht="2.25" customHeight="1">
      <c r="C18" s="1597"/>
      <c r="D18" s="1598"/>
      <c r="E18" s="2211"/>
      <c r="F18" s="55"/>
      <c r="G18" s="48"/>
      <c r="H18" s="48"/>
      <c r="I18" s="48"/>
      <c r="J18" s="48"/>
      <c r="K18" s="48"/>
      <c r="L18" s="48"/>
      <c r="M18" s="48"/>
      <c r="N18" s="48"/>
      <c r="O18" s="48"/>
      <c r="P18" s="140"/>
      <c r="Q18" s="140"/>
      <c r="R18" s="140"/>
      <c r="S18" s="140"/>
      <c r="T18" s="140"/>
      <c r="U18" s="140"/>
      <c r="V18" s="49"/>
      <c r="W18" s="49"/>
      <c r="X18" s="49"/>
      <c r="Y18" s="49"/>
      <c r="Z18" s="49"/>
      <c r="AA18" s="49"/>
      <c r="AB18" s="49"/>
      <c r="AC18" s="49"/>
      <c r="AD18" s="49"/>
      <c r="AE18" s="49"/>
      <c r="AF18" s="49"/>
      <c r="AG18" s="49"/>
      <c r="AH18" s="49"/>
      <c r="AI18" s="49"/>
      <c r="AJ18" s="49"/>
      <c r="AK18" s="49"/>
      <c r="AL18" s="49"/>
      <c r="AM18" s="49"/>
      <c r="AN18" s="52"/>
      <c r="AO18" s="52"/>
      <c r="AP18" s="52"/>
      <c r="AQ18" s="49"/>
      <c r="AR18" s="49"/>
      <c r="AS18" s="49"/>
      <c r="AT18" s="49"/>
      <c r="AU18" s="49"/>
      <c r="AV18" s="49"/>
      <c r="AW18" s="49"/>
      <c r="AX18" s="49"/>
      <c r="AY18" s="49"/>
      <c r="AZ18" s="18"/>
      <c r="BD18" s="2093"/>
      <c r="BE18" s="2094"/>
      <c r="BF18" s="2094"/>
      <c r="BG18" s="2094"/>
      <c r="BH18" s="2095"/>
      <c r="BI18" s="2093"/>
      <c r="BJ18" s="2094"/>
      <c r="BK18" s="2094"/>
      <c r="BL18" s="2094"/>
      <c r="BM18" s="2094"/>
      <c r="BN18" s="2095"/>
      <c r="BO18" s="2103"/>
      <c r="BP18" s="2104"/>
      <c r="BQ18" s="2104"/>
      <c r="BR18" s="2104"/>
      <c r="BS18" s="2104"/>
      <c r="BT18" s="2104"/>
      <c r="BU18" s="2105"/>
      <c r="BV18" s="2093"/>
      <c r="BW18" s="2094"/>
      <c r="BX18" s="2094"/>
      <c r="BY18" s="2094"/>
      <c r="BZ18" s="2095"/>
      <c r="CF18" s="44"/>
      <c r="CG18" s="2089"/>
      <c r="CH18" s="2087"/>
      <c r="CI18" s="2087"/>
      <c r="CJ18" s="2087"/>
      <c r="CK18" s="2087"/>
      <c r="CL18" s="2087"/>
      <c r="CM18" s="2087"/>
      <c r="CN18" s="2087"/>
      <c r="CO18" s="2087"/>
      <c r="CP18" s="2087"/>
      <c r="CQ18" s="2087"/>
      <c r="CR18" s="2087"/>
      <c r="CS18" s="2087"/>
      <c r="CT18" s="2087"/>
      <c r="CU18" s="2087"/>
      <c r="CV18" s="2087"/>
      <c r="CW18" s="2087"/>
      <c r="CX18" s="2087"/>
      <c r="CY18" s="2087"/>
      <c r="CZ18" s="2087"/>
      <c r="DA18" s="2087"/>
      <c r="DB18" s="2087"/>
      <c r="DC18" s="2088"/>
    </row>
    <row r="19" spans="3:107" ht="8.25" customHeight="1">
      <c r="C19" s="1597"/>
      <c r="D19" s="1598"/>
      <c r="E19" s="2211"/>
      <c r="F19" s="56"/>
      <c r="G19" s="1641" t="e">
        <f>#REF!</f>
        <v>#REF!</v>
      </c>
      <c r="H19" s="1569"/>
      <c r="I19" s="1569"/>
      <c r="J19" s="1626" t="e">
        <f>#REF!</f>
        <v>#REF!</v>
      </c>
      <c r="K19" s="1627"/>
      <c r="L19" s="1628"/>
      <c r="M19" s="1626" t="e">
        <f>#REF!</f>
        <v>#REF!</v>
      </c>
      <c r="N19" s="1627"/>
      <c r="O19" s="1628"/>
      <c r="P19" s="1643" t="e">
        <f>#REF!</f>
        <v>#REF!</v>
      </c>
      <c r="Q19" s="1644"/>
      <c r="R19" s="1645"/>
      <c r="S19" s="1643" t="e">
        <f>#REF!</f>
        <v>#REF!</v>
      </c>
      <c r="T19" s="1644"/>
      <c r="U19" s="1645"/>
      <c r="V19" s="1626" t="e">
        <f>#REF!</f>
        <v>#REF!</v>
      </c>
      <c r="W19" s="1627"/>
      <c r="X19" s="1628"/>
      <c r="Y19" s="1626" t="e">
        <f>#REF!</f>
        <v>#REF!</v>
      </c>
      <c r="Z19" s="1627"/>
      <c r="AA19" s="1628"/>
      <c r="AB19" s="1626" t="e">
        <f>#REF!</f>
        <v>#REF!</v>
      </c>
      <c r="AC19" s="1627"/>
      <c r="AD19" s="1628"/>
      <c r="AE19" s="1626" t="e">
        <f>#REF!</f>
        <v>#REF!</v>
      </c>
      <c r="AF19" s="1627"/>
      <c r="AG19" s="1628"/>
      <c r="AH19" s="1626" t="e">
        <f>#REF!</f>
        <v>#REF!</v>
      </c>
      <c r="AI19" s="1627"/>
      <c r="AJ19" s="1628"/>
      <c r="AK19" s="1626" t="e">
        <f>#REF!</f>
        <v>#REF!</v>
      </c>
      <c r="AL19" s="1627"/>
      <c r="AM19" s="1870"/>
      <c r="AN19" s="1673" t="s">
        <v>28</v>
      </c>
      <c r="AO19" s="1630"/>
      <c r="AP19" s="1674"/>
      <c r="AQ19" s="1675" t="e">
        <f>#REF!</f>
        <v>#REF!</v>
      </c>
      <c r="AR19" s="1627"/>
      <c r="AS19" s="1628"/>
      <c r="AT19" s="1626" t="e">
        <f>#REF!</f>
        <v>#REF!</v>
      </c>
      <c r="AU19" s="1627"/>
      <c r="AV19" s="1628"/>
      <c r="AW19" s="1626" t="e">
        <f>#REF!</f>
        <v>#REF!</v>
      </c>
      <c r="AX19" s="1627"/>
      <c r="AY19" s="1870"/>
      <c r="AZ19" s="53"/>
      <c r="BA19" s="1470"/>
      <c r="BB19" s="1470"/>
      <c r="BD19" s="2096"/>
      <c r="BE19" s="2097"/>
      <c r="BF19" s="2097"/>
      <c r="BG19" s="2097"/>
      <c r="BH19" s="2098"/>
      <c r="BI19" s="2096"/>
      <c r="BJ19" s="2097"/>
      <c r="BK19" s="2097"/>
      <c r="BL19" s="2097"/>
      <c r="BM19" s="2097"/>
      <c r="BN19" s="2098"/>
      <c r="BO19" s="2106"/>
      <c r="BP19" s="2107"/>
      <c r="BQ19" s="2107"/>
      <c r="BR19" s="2107"/>
      <c r="BS19" s="2107"/>
      <c r="BT19" s="2107"/>
      <c r="BU19" s="2108"/>
      <c r="BV19" s="2096"/>
      <c r="BW19" s="2097"/>
      <c r="BX19" s="2097"/>
      <c r="BY19" s="2097"/>
      <c r="BZ19" s="2098"/>
      <c r="CF19" s="44"/>
      <c r="CG19" s="2089"/>
      <c r="CH19" s="2087"/>
      <c r="CI19" s="2087"/>
      <c r="CJ19" s="2087"/>
      <c r="CK19" s="2087"/>
      <c r="CL19" s="2087"/>
      <c r="CM19" s="2087"/>
      <c r="CN19" s="2087"/>
      <c r="CO19" s="2087"/>
      <c r="CP19" s="2087"/>
      <c r="CQ19" s="2087"/>
      <c r="CR19" s="2087"/>
      <c r="CS19" s="2087"/>
      <c r="CT19" s="2087"/>
      <c r="CU19" s="2087"/>
      <c r="CV19" s="2087"/>
      <c r="CW19" s="2087"/>
      <c r="CX19" s="2087"/>
      <c r="CY19" s="2087"/>
      <c r="CZ19" s="2087"/>
      <c r="DA19" s="2087"/>
      <c r="DB19" s="2087"/>
      <c r="DC19" s="2088"/>
    </row>
    <row r="20" spans="3:107" ht="8.25" customHeight="1">
      <c r="C20" s="1597"/>
      <c r="D20" s="1598"/>
      <c r="E20" s="2211"/>
      <c r="F20" s="56"/>
      <c r="G20" s="1642"/>
      <c r="H20" s="1569"/>
      <c r="I20" s="1569"/>
      <c r="J20" s="1629"/>
      <c r="K20" s="1630"/>
      <c r="L20" s="1631"/>
      <c r="M20" s="1629"/>
      <c r="N20" s="1630"/>
      <c r="O20" s="1631"/>
      <c r="P20" s="1646"/>
      <c r="Q20" s="1647"/>
      <c r="R20" s="1648"/>
      <c r="S20" s="1646"/>
      <c r="T20" s="1647"/>
      <c r="U20" s="1648"/>
      <c r="V20" s="1629"/>
      <c r="W20" s="1630"/>
      <c r="X20" s="1631"/>
      <c r="Y20" s="1629"/>
      <c r="Z20" s="1630"/>
      <c r="AA20" s="1631"/>
      <c r="AB20" s="1629"/>
      <c r="AC20" s="1630"/>
      <c r="AD20" s="1631"/>
      <c r="AE20" s="1629"/>
      <c r="AF20" s="1630"/>
      <c r="AG20" s="1631"/>
      <c r="AH20" s="1629"/>
      <c r="AI20" s="1630"/>
      <c r="AJ20" s="1631"/>
      <c r="AK20" s="1629"/>
      <c r="AL20" s="1630"/>
      <c r="AM20" s="1674"/>
      <c r="AN20" s="1673"/>
      <c r="AO20" s="1630"/>
      <c r="AP20" s="1674"/>
      <c r="AQ20" s="1673"/>
      <c r="AR20" s="1630"/>
      <c r="AS20" s="1631"/>
      <c r="AT20" s="1629"/>
      <c r="AU20" s="1630"/>
      <c r="AV20" s="1631"/>
      <c r="AW20" s="1629"/>
      <c r="AX20" s="1630"/>
      <c r="AY20" s="1674"/>
      <c r="AZ20" s="54"/>
      <c r="BA20" s="1470"/>
      <c r="BB20" s="1470"/>
      <c r="BD20" s="2096"/>
      <c r="BE20" s="2097"/>
      <c r="BF20" s="2097"/>
      <c r="BG20" s="2097"/>
      <c r="BH20" s="2098"/>
      <c r="BI20" s="2096"/>
      <c r="BJ20" s="2097"/>
      <c r="BK20" s="2097"/>
      <c r="BL20" s="2097"/>
      <c r="BM20" s="2097"/>
      <c r="BN20" s="2098"/>
      <c r="BO20" s="2106"/>
      <c r="BP20" s="2107"/>
      <c r="BQ20" s="2107"/>
      <c r="BR20" s="2107"/>
      <c r="BS20" s="2107"/>
      <c r="BT20" s="2107"/>
      <c r="BU20" s="2108"/>
      <c r="BV20" s="2096"/>
      <c r="BW20" s="2097"/>
      <c r="BX20" s="2097"/>
      <c r="BY20" s="2097"/>
      <c r="BZ20" s="2098"/>
      <c r="CG20" s="2089"/>
      <c r="CH20" s="2087"/>
      <c r="CI20" s="2087"/>
      <c r="CJ20" s="2087"/>
      <c r="CK20" s="2087"/>
      <c r="CL20" s="2087"/>
      <c r="CM20" s="2087"/>
      <c r="CN20" s="2087"/>
      <c r="CO20" s="2087"/>
      <c r="CP20" s="2087"/>
      <c r="CQ20" s="2087"/>
      <c r="CR20" s="2087"/>
      <c r="CS20" s="2087"/>
      <c r="CT20" s="2087"/>
      <c r="CU20" s="2087"/>
      <c r="CV20" s="2087"/>
      <c r="CW20" s="2087"/>
      <c r="CX20" s="2087"/>
      <c r="CY20" s="2087"/>
      <c r="CZ20" s="2087"/>
      <c r="DA20" s="2087"/>
      <c r="DB20" s="2087"/>
      <c r="DC20" s="2088"/>
    </row>
    <row r="21" spans="3:107" ht="8.25" customHeight="1">
      <c r="C21" s="1597"/>
      <c r="D21" s="1598"/>
      <c r="E21" s="2211"/>
      <c r="F21" s="56"/>
      <c r="G21" s="1642"/>
      <c r="H21" s="1569"/>
      <c r="I21" s="1569"/>
      <c r="J21" s="1599"/>
      <c r="K21" s="1632"/>
      <c r="L21" s="1633"/>
      <c r="M21" s="1599"/>
      <c r="N21" s="1632"/>
      <c r="O21" s="1633"/>
      <c r="P21" s="1649"/>
      <c r="Q21" s="1650"/>
      <c r="R21" s="1651"/>
      <c r="S21" s="1649"/>
      <c r="T21" s="1650"/>
      <c r="U21" s="1651"/>
      <c r="V21" s="1599"/>
      <c r="W21" s="1632"/>
      <c r="X21" s="1633"/>
      <c r="Y21" s="1599"/>
      <c r="Z21" s="1632"/>
      <c r="AA21" s="1633"/>
      <c r="AB21" s="1599"/>
      <c r="AC21" s="1632"/>
      <c r="AD21" s="1633"/>
      <c r="AE21" s="1599"/>
      <c r="AF21" s="1632"/>
      <c r="AG21" s="1633"/>
      <c r="AH21" s="1599"/>
      <c r="AI21" s="1632"/>
      <c r="AJ21" s="1633"/>
      <c r="AK21" s="1599"/>
      <c r="AL21" s="1632"/>
      <c r="AM21" s="1640"/>
      <c r="AN21" s="1673"/>
      <c r="AO21" s="1630"/>
      <c r="AP21" s="1674"/>
      <c r="AQ21" s="1639"/>
      <c r="AR21" s="1632"/>
      <c r="AS21" s="1633"/>
      <c r="AT21" s="1599"/>
      <c r="AU21" s="1632"/>
      <c r="AV21" s="1633"/>
      <c r="AW21" s="1599"/>
      <c r="AX21" s="1632"/>
      <c r="AY21" s="1640"/>
      <c r="AZ21" s="54"/>
      <c r="BA21" s="1470"/>
      <c r="BB21" s="1470"/>
      <c r="BD21" s="2096"/>
      <c r="BE21" s="2097"/>
      <c r="BF21" s="2097"/>
      <c r="BG21" s="2097"/>
      <c r="BH21" s="2098"/>
      <c r="BI21" s="2096"/>
      <c r="BJ21" s="2097"/>
      <c r="BK21" s="2097"/>
      <c r="BL21" s="2097"/>
      <c r="BM21" s="2097"/>
      <c r="BN21" s="2098"/>
      <c r="BO21" s="2106"/>
      <c r="BP21" s="2107"/>
      <c r="BQ21" s="2107"/>
      <c r="BR21" s="2107"/>
      <c r="BS21" s="2107"/>
      <c r="BT21" s="2107"/>
      <c r="BU21" s="2108"/>
      <c r="BV21" s="2096"/>
      <c r="BW21" s="2097"/>
      <c r="BX21" s="2097"/>
      <c r="BY21" s="2097"/>
      <c r="BZ21" s="2098"/>
      <c r="CG21" s="2089"/>
      <c r="CH21" s="2087"/>
      <c r="CI21" s="2087"/>
      <c r="CJ21" s="2087"/>
      <c r="CK21" s="2087"/>
      <c r="CL21" s="2087"/>
      <c r="CM21" s="2087"/>
      <c r="CN21" s="2087"/>
      <c r="CO21" s="2087"/>
      <c r="CP21" s="2087"/>
      <c r="CQ21" s="2087"/>
      <c r="CR21" s="2087"/>
      <c r="CS21" s="2087"/>
      <c r="CT21" s="2087"/>
      <c r="CU21" s="2087"/>
      <c r="CV21" s="2087"/>
      <c r="CW21" s="2087"/>
      <c r="CX21" s="2087"/>
      <c r="CY21" s="2087"/>
      <c r="CZ21" s="2087"/>
      <c r="DA21" s="2087"/>
      <c r="DB21" s="2087"/>
      <c r="DC21" s="2088"/>
    </row>
    <row r="22" spans="3:107" ht="2.25" customHeight="1">
      <c r="C22" s="19"/>
      <c r="D22" s="51"/>
      <c r="E22" s="57"/>
      <c r="F22" s="50"/>
      <c r="G22" s="23"/>
      <c r="H22" s="23"/>
      <c r="I22" s="23"/>
      <c r="J22" s="23"/>
      <c r="K22" s="23"/>
      <c r="L22" s="23"/>
      <c r="M22" s="23"/>
      <c r="N22" s="23"/>
      <c r="O22" s="23"/>
      <c r="P22" s="89"/>
      <c r="Q22" s="89"/>
      <c r="R22" s="89"/>
      <c r="S22" s="89"/>
      <c r="T22" s="89"/>
      <c r="U22" s="89"/>
      <c r="V22" s="23"/>
      <c r="W22" s="23"/>
      <c r="X22" s="23"/>
      <c r="Y22" s="23"/>
      <c r="Z22" s="23"/>
      <c r="AA22" s="23"/>
      <c r="AB22" s="23"/>
      <c r="AC22" s="23"/>
      <c r="AD22" s="23"/>
      <c r="AE22" s="23"/>
      <c r="AF22" s="23"/>
      <c r="AG22" s="23"/>
      <c r="AH22" s="23"/>
      <c r="AI22" s="23"/>
      <c r="AJ22" s="23"/>
      <c r="AK22" s="23"/>
      <c r="AL22" s="23"/>
      <c r="AM22" s="23"/>
      <c r="AN22" s="125"/>
      <c r="AO22" s="125"/>
      <c r="AP22" s="125"/>
      <c r="AQ22" s="23"/>
      <c r="AR22" s="23"/>
      <c r="AS22" s="23"/>
      <c r="AT22" s="23"/>
      <c r="AU22" s="23"/>
      <c r="AV22" s="23"/>
      <c r="AW22" s="23"/>
      <c r="AX22" s="23"/>
      <c r="AY22" s="23"/>
      <c r="AZ22" s="43"/>
      <c r="BA22" s="17"/>
      <c r="BD22" s="2096"/>
      <c r="BE22" s="2097"/>
      <c r="BF22" s="2097"/>
      <c r="BG22" s="2097"/>
      <c r="BH22" s="2098"/>
      <c r="BI22" s="2096"/>
      <c r="BJ22" s="2097"/>
      <c r="BK22" s="2097"/>
      <c r="BL22" s="2097"/>
      <c r="BM22" s="2097"/>
      <c r="BN22" s="2098"/>
      <c r="BO22" s="2106"/>
      <c r="BP22" s="2107"/>
      <c r="BQ22" s="2107"/>
      <c r="BR22" s="2107"/>
      <c r="BS22" s="2107"/>
      <c r="BT22" s="2107"/>
      <c r="BU22" s="2108"/>
      <c r="BV22" s="2096"/>
      <c r="BW22" s="2097"/>
      <c r="BX22" s="2097"/>
      <c r="BY22" s="2097"/>
      <c r="BZ22" s="2098"/>
      <c r="CG22" s="2089"/>
      <c r="CH22" s="2087"/>
      <c r="CI22" s="2087"/>
      <c r="CJ22" s="2087"/>
      <c r="CK22" s="2087"/>
      <c r="CL22" s="2087"/>
      <c r="CM22" s="2087"/>
      <c r="CN22" s="2087"/>
      <c r="CO22" s="2087"/>
      <c r="CP22" s="2087"/>
      <c r="CQ22" s="2087"/>
      <c r="CR22" s="2087"/>
      <c r="CS22" s="2087"/>
      <c r="CT22" s="2087"/>
      <c r="CU22" s="2087"/>
      <c r="CV22" s="2087"/>
      <c r="CW22" s="2087"/>
      <c r="CX22" s="2087"/>
      <c r="CY22" s="2087"/>
      <c r="CZ22" s="2087"/>
      <c r="DA22" s="2087"/>
      <c r="DB22" s="2087"/>
      <c r="DC22" s="2088"/>
    </row>
    <row r="23" spans="3:107" ht="8.25" customHeight="1">
      <c r="BD23" s="2099"/>
      <c r="BE23" s="2100"/>
      <c r="BF23" s="2100"/>
      <c r="BG23" s="2100"/>
      <c r="BH23" s="2101"/>
      <c r="BI23" s="2099"/>
      <c r="BJ23" s="2100"/>
      <c r="BK23" s="2100"/>
      <c r="BL23" s="2100"/>
      <c r="BM23" s="2100"/>
      <c r="BN23" s="2101"/>
      <c r="BO23" s="2109"/>
      <c r="BP23" s="2110"/>
      <c r="BQ23" s="2110"/>
      <c r="BR23" s="2110"/>
      <c r="BS23" s="2110"/>
      <c r="BT23" s="2110"/>
      <c r="BU23" s="2111"/>
      <c r="BV23" s="2099"/>
      <c r="BW23" s="2100"/>
      <c r="BX23" s="2100"/>
      <c r="BY23" s="2100"/>
      <c r="BZ23" s="2101"/>
      <c r="CG23" s="2089"/>
      <c r="CH23" s="2087"/>
      <c r="CI23" s="2087"/>
      <c r="CJ23" s="2087"/>
      <c r="CK23" s="2087"/>
      <c r="CL23" s="2087"/>
      <c r="CM23" s="2087"/>
      <c r="CN23" s="2087"/>
      <c r="CO23" s="2087"/>
      <c r="CP23" s="2087"/>
      <c r="CQ23" s="2087"/>
      <c r="CR23" s="2087"/>
      <c r="CS23" s="2087"/>
      <c r="CT23" s="2087"/>
      <c r="CU23" s="2087"/>
      <c r="CV23" s="2087"/>
      <c r="CW23" s="2087"/>
      <c r="CX23" s="2087"/>
      <c r="CY23" s="2087"/>
      <c r="CZ23" s="2087"/>
      <c r="DA23" s="2087"/>
      <c r="DB23" s="2087"/>
      <c r="DC23" s="2088"/>
    </row>
    <row r="24" spans="3:107" ht="8.25" customHeight="1">
      <c r="CG24" s="2089"/>
      <c r="CH24" s="2087"/>
      <c r="CI24" s="2087"/>
      <c r="CJ24" s="2087"/>
      <c r="CK24" s="2087"/>
      <c r="CL24" s="2087"/>
      <c r="CM24" s="2087"/>
      <c r="CN24" s="2087"/>
      <c r="CO24" s="2087"/>
      <c r="CP24" s="2087"/>
      <c r="CQ24" s="2087"/>
      <c r="CR24" s="2087"/>
      <c r="CS24" s="2087"/>
      <c r="CT24" s="2087"/>
      <c r="CU24" s="2087"/>
      <c r="CV24" s="2087"/>
      <c r="CW24" s="2087"/>
      <c r="CX24" s="2087"/>
      <c r="CY24" s="2087"/>
      <c r="CZ24" s="2087"/>
      <c r="DA24" s="2087"/>
      <c r="DB24" s="2087"/>
      <c r="DC24" s="2088"/>
    </row>
    <row r="25" spans="3:107" ht="8.25" customHeight="1">
      <c r="G25" s="2102" t="s">
        <v>699</v>
      </c>
      <c r="H25" s="2102"/>
      <c r="I25" s="2102"/>
      <c r="J25" s="2102"/>
      <c r="K25" s="2102"/>
      <c r="L25" s="2102"/>
      <c r="M25" s="2102"/>
      <c r="N25" s="2102"/>
      <c r="O25" s="2102"/>
      <c r="P25" s="2102"/>
      <c r="Q25" s="2102"/>
      <c r="R25" s="2102"/>
      <c r="S25" s="2102"/>
      <c r="T25" s="2102"/>
      <c r="U25" s="2102"/>
      <c r="V25" s="2102"/>
      <c r="W25" s="2102"/>
      <c r="X25" s="2102"/>
      <c r="Y25" s="2102"/>
      <c r="Z25" s="2102"/>
      <c r="AA25" s="2102"/>
      <c r="AB25" s="2102"/>
      <c r="AC25" s="2102"/>
      <c r="AD25" s="2102"/>
      <c r="AN25" s="2102" t="s">
        <v>700</v>
      </c>
      <c r="AO25" s="2102"/>
      <c r="AP25" s="2102"/>
      <c r="AQ25" s="2102"/>
      <c r="AR25" s="2102"/>
      <c r="AS25" s="2102"/>
      <c r="AT25" s="2102"/>
      <c r="AU25" s="2102"/>
      <c r="AV25" s="2102"/>
      <c r="AW25" s="2102"/>
      <c r="AX25" s="2102"/>
      <c r="AY25" s="2102"/>
      <c r="AZ25" s="2102"/>
      <c r="BA25" s="2102"/>
      <c r="BB25" s="2102"/>
      <c r="BC25" s="2102"/>
      <c r="BD25" s="2102"/>
      <c r="BE25" s="2102"/>
      <c r="BF25" s="2102"/>
      <c r="BG25" s="2102"/>
      <c r="BH25" s="2102"/>
      <c r="BI25" s="2102"/>
      <c r="BJ25" s="2102"/>
      <c r="BK25" s="2102"/>
      <c r="BL25" s="2102"/>
      <c r="BM25" s="2102"/>
      <c r="BS25" s="1715" t="s">
        <v>44</v>
      </c>
      <c r="BT25" s="1715"/>
      <c r="BU25" s="1715"/>
      <c r="BV25" s="1715"/>
      <c r="BW25" s="1715"/>
      <c r="BX25" s="1715"/>
      <c r="BY25" s="1715"/>
      <c r="BZ25" s="1715"/>
      <c r="CA25" s="1715"/>
      <c r="CB25" s="1715"/>
      <c r="CC25" s="1715"/>
      <c r="CG25" s="2089"/>
      <c r="CH25" s="2087"/>
      <c r="CI25" s="2087"/>
      <c r="CJ25" s="2087"/>
      <c r="CK25" s="2087"/>
      <c r="CL25" s="2087"/>
      <c r="CM25" s="2087"/>
      <c r="CN25" s="2087"/>
      <c r="CO25" s="2087"/>
      <c r="CP25" s="2087"/>
      <c r="CQ25" s="2087"/>
      <c r="CR25" s="2087"/>
      <c r="CS25" s="2087"/>
      <c r="CT25" s="2087"/>
      <c r="CU25" s="2087"/>
      <c r="CV25" s="2087"/>
      <c r="CW25" s="2087"/>
      <c r="CX25" s="2087"/>
      <c r="CY25" s="2087"/>
      <c r="CZ25" s="2087"/>
      <c r="DA25" s="2087"/>
      <c r="DB25" s="2087"/>
      <c r="DC25" s="2088"/>
    </row>
    <row r="26" spans="3:107" ht="8.25" customHeight="1" thickBot="1">
      <c r="G26" s="2102"/>
      <c r="H26" s="2102"/>
      <c r="I26" s="2102"/>
      <c r="J26" s="2102"/>
      <c r="K26" s="2102"/>
      <c r="L26" s="2102"/>
      <c r="M26" s="2102"/>
      <c r="N26" s="2102"/>
      <c r="O26" s="2102"/>
      <c r="P26" s="2102"/>
      <c r="Q26" s="2102"/>
      <c r="R26" s="2102"/>
      <c r="S26" s="2102"/>
      <c r="T26" s="2102"/>
      <c r="U26" s="2102"/>
      <c r="V26" s="2102"/>
      <c r="W26" s="2102"/>
      <c r="X26" s="2102"/>
      <c r="Y26" s="2102"/>
      <c r="Z26" s="2102"/>
      <c r="AA26" s="2102"/>
      <c r="AB26" s="2102"/>
      <c r="AC26" s="2102"/>
      <c r="AD26" s="2102"/>
      <c r="AN26" s="2102"/>
      <c r="AO26" s="2102"/>
      <c r="AP26" s="2102"/>
      <c r="AQ26" s="2102"/>
      <c r="AR26" s="2102"/>
      <c r="AS26" s="2102"/>
      <c r="AT26" s="2102"/>
      <c r="AU26" s="2102"/>
      <c r="AV26" s="2102"/>
      <c r="AW26" s="2102"/>
      <c r="AX26" s="2102"/>
      <c r="AY26" s="2102"/>
      <c r="AZ26" s="2102"/>
      <c r="BA26" s="2102"/>
      <c r="BB26" s="2102"/>
      <c r="BC26" s="2102"/>
      <c r="BD26" s="2102"/>
      <c r="BE26" s="2102"/>
      <c r="BF26" s="2102"/>
      <c r="BG26" s="2102"/>
      <c r="BH26" s="2102"/>
      <c r="BI26" s="2102"/>
      <c r="BJ26" s="2102"/>
      <c r="BK26" s="2102"/>
      <c r="BL26" s="2102"/>
      <c r="BM26" s="2102"/>
      <c r="BS26" s="1715"/>
      <c r="BT26" s="1715"/>
      <c r="BU26" s="1715"/>
      <c r="BV26" s="1715"/>
      <c r="BW26" s="1715"/>
      <c r="BX26" s="1715"/>
      <c r="BY26" s="1715"/>
      <c r="BZ26" s="1715"/>
      <c r="CA26" s="1715"/>
      <c r="CB26" s="1715"/>
      <c r="CC26" s="1715"/>
      <c r="CG26" s="2090"/>
      <c r="CH26" s="2091"/>
      <c r="CI26" s="2091"/>
      <c r="CJ26" s="2091"/>
      <c r="CK26" s="2091"/>
      <c r="CL26" s="2091"/>
      <c r="CM26" s="2091"/>
      <c r="CN26" s="2091"/>
      <c r="CO26" s="2091"/>
      <c r="CP26" s="2091"/>
      <c r="CQ26" s="2091"/>
      <c r="CR26" s="2091"/>
      <c r="CS26" s="2091"/>
      <c r="CT26" s="2091"/>
      <c r="CU26" s="2091"/>
      <c r="CV26" s="2091"/>
      <c r="CW26" s="2091"/>
      <c r="CX26" s="2091"/>
      <c r="CY26" s="2091"/>
      <c r="CZ26" s="2091"/>
      <c r="DA26" s="2091"/>
      <c r="DB26" s="2091"/>
      <c r="DC26" s="2092"/>
    </row>
    <row r="27" spans="3:107" ht="8.25" customHeight="1">
      <c r="G27" s="2066" t="s">
        <v>49</v>
      </c>
      <c r="H27" s="2067"/>
      <c r="I27" s="2068"/>
      <c r="J27" s="2052" t="s">
        <v>28</v>
      </c>
      <c r="K27" s="2052"/>
      <c r="L27" s="2052"/>
      <c r="M27" s="1634"/>
      <c r="N27" s="1635"/>
      <c r="O27" s="1635"/>
      <c r="P27" s="1652" t="s">
        <v>27</v>
      </c>
      <c r="Q27" s="1653"/>
      <c r="R27" s="1654"/>
      <c r="S27" s="2052" t="s">
        <v>28</v>
      </c>
      <c r="T27" s="2052"/>
      <c r="U27" s="2052"/>
      <c r="V27" s="1634"/>
      <c r="W27" s="1635"/>
      <c r="X27" s="1635"/>
      <c r="Y27" s="1652" t="s">
        <v>50</v>
      </c>
      <c r="Z27" s="1653"/>
      <c r="AA27" s="1654"/>
      <c r="AB27" s="2052" t="s">
        <v>28</v>
      </c>
      <c r="AC27" s="2052"/>
      <c r="AD27" s="2052"/>
      <c r="AE27" s="1634"/>
      <c r="AF27" s="1635"/>
      <c r="AG27" s="1635"/>
      <c r="AH27" s="1652" t="s">
        <v>51</v>
      </c>
      <c r="AI27" s="1653"/>
      <c r="AJ27" s="1654"/>
      <c r="AK27" s="1580"/>
      <c r="AL27" s="1581"/>
      <c r="AM27" s="18"/>
      <c r="AN27" s="2066" t="s">
        <v>49</v>
      </c>
      <c r="AO27" s="2067"/>
      <c r="AP27" s="2068"/>
      <c r="AQ27" s="2052" t="s">
        <v>28</v>
      </c>
      <c r="AR27" s="2052"/>
      <c r="AS27" s="2052"/>
      <c r="AT27" s="1634"/>
      <c r="AU27" s="1635"/>
      <c r="AV27" s="1635"/>
      <c r="AW27" s="1652" t="s">
        <v>27</v>
      </c>
      <c r="AX27" s="1653"/>
      <c r="AY27" s="1654"/>
      <c r="AZ27" s="2052" t="s">
        <v>28</v>
      </c>
      <c r="BA27" s="2052"/>
      <c r="BB27" s="2052"/>
      <c r="BC27" s="1634"/>
      <c r="BD27" s="1635"/>
      <c r="BE27" s="1635"/>
      <c r="BF27" s="1652" t="s">
        <v>50</v>
      </c>
      <c r="BG27" s="1653"/>
      <c r="BH27" s="1654"/>
      <c r="BI27" s="2052" t="s">
        <v>28</v>
      </c>
      <c r="BJ27" s="2052"/>
      <c r="BK27" s="2052"/>
      <c r="BL27" s="1634"/>
      <c r="BM27" s="1635"/>
      <c r="BN27" s="1635"/>
      <c r="BO27" s="1652" t="s">
        <v>51</v>
      </c>
      <c r="BP27" s="1653"/>
      <c r="BQ27" s="1654"/>
      <c r="BR27" s="1580"/>
      <c r="BS27" s="1581"/>
      <c r="BU27" s="1705"/>
      <c r="BV27" s="1705"/>
      <c r="BW27" s="1705"/>
      <c r="BX27" s="1580"/>
      <c r="BY27" s="1581"/>
    </row>
    <row r="28" spans="3:107" ht="8.25" customHeight="1">
      <c r="G28" s="1682"/>
      <c r="H28" s="1621"/>
      <c r="I28" s="1622"/>
      <c r="J28" s="2053"/>
      <c r="K28" s="2053"/>
      <c r="L28" s="2053"/>
      <c r="M28" s="1682"/>
      <c r="N28" s="1621"/>
      <c r="O28" s="1621"/>
      <c r="P28" s="1620"/>
      <c r="Q28" s="1621"/>
      <c r="R28" s="1622"/>
      <c r="S28" s="2053"/>
      <c r="T28" s="2053"/>
      <c r="U28" s="2053"/>
      <c r="V28" s="1682"/>
      <c r="W28" s="1621"/>
      <c r="X28" s="1621"/>
      <c r="Y28" s="1620"/>
      <c r="Z28" s="1621"/>
      <c r="AA28" s="1622"/>
      <c r="AB28" s="2053"/>
      <c r="AC28" s="2053"/>
      <c r="AD28" s="2053"/>
      <c r="AE28" s="1682"/>
      <c r="AF28" s="1621"/>
      <c r="AG28" s="1621"/>
      <c r="AH28" s="1620"/>
      <c r="AI28" s="1621"/>
      <c r="AJ28" s="1622"/>
      <c r="AK28" s="1582"/>
      <c r="AL28" s="1581"/>
      <c r="AM28" s="18"/>
      <c r="AN28" s="1682"/>
      <c r="AO28" s="1621"/>
      <c r="AP28" s="1622"/>
      <c r="AQ28" s="2053"/>
      <c r="AR28" s="2053"/>
      <c r="AS28" s="2053"/>
      <c r="AT28" s="1682"/>
      <c r="AU28" s="1621"/>
      <c r="AV28" s="1621"/>
      <c r="AW28" s="1620"/>
      <c r="AX28" s="1621"/>
      <c r="AY28" s="1622"/>
      <c r="AZ28" s="2053"/>
      <c r="BA28" s="2053"/>
      <c r="BB28" s="2053"/>
      <c r="BC28" s="1682"/>
      <c r="BD28" s="1621"/>
      <c r="BE28" s="1621"/>
      <c r="BF28" s="1620"/>
      <c r="BG28" s="1621"/>
      <c r="BH28" s="1622"/>
      <c r="BI28" s="2053"/>
      <c r="BJ28" s="2053"/>
      <c r="BK28" s="2053"/>
      <c r="BL28" s="1682"/>
      <c r="BM28" s="1621"/>
      <c r="BN28" s="1621"/>
      <c r="BO28" s="1620"/>
      <c r="BP28" s="1621"/>
      <c r="BQ28" s="1622"/>
      <c r="BR28" s="1582"/>
      <c r="BS28" s="1581"/>
      <c r="BU28" s="1705"/>
      <c r="BV28" s="1705"/>
      <c r="BW28" s="1705"/>
      <c r="BX28" s="1582"/>
      <c r="BY28" s="1581"/>
    </row>
    <row r="29" spans="3:107" ht="8.25" customHeight="1">
      <c r="G29" s="1684"/>
      <c r="H29" s="1624"/>
      <c r="I29" s="1625"/>
      <c r="J29" s="2054"/>
      <c r="K29" s="2054"/>
      <c r="L29" s="2054"/>
      <c r="M29" s="1684"/>
      <c r="N29" s="1624"/>
      <c r="O29" s="1624"/>
      <c r="P29" s="1623"/>
      <c r="Q29" s="1624"/>
      <c r="R29" s="1625"/>
      <c r="S29" s="2054"/>
      <c r="T29" s="2054"/>
      <c r="U29" s="2054"/>
      <c r="V29" s="1684"/>
      <c r="W29" s="1624"/>
      <c r="X29" s="1624"/>
      <c r="Y29" s="1623"/>
      <c r="Z29" s="1624"/>
      <c r="AA29" s="1625"/>
      <c r="AB29" s="2054"/>
      <c r="AC29" s="2054"/>
      <c r="AD29" s="2054"/>
      <c r="AE29" s="1684"/>
      <c r="AF29" s="1624"/>
      <c r="AG29" s="1624"/>
      <c r="AH29" s="1623"/>
      <c r="AI29" s="1624"/>
      <c r="AJ29" s="1625"/>
      <c r="AK29" s="1582"/>
      <c r="AL29" s="1581"/>
      <c r="AM29" s="18"/>
      <c r="AN29" s="1684"/>
      <c r="AO29" s="1624"/>
      <c r="AP29" s="1625"/>
      <c r="AQ29" s="2054"/>
      <c r="AR29" s="2054"/>
      <c r="AS29" s="2054"/>
      <c r="AT29" s="1684"/>
      <c r="AU29" s="1624"/>
      <c r="AV29" s="1624"/>
      <c r="AW29" s="1623"/>
      <c r="AX29" s="1624"/>
      <c r="AY29" s="1625"/>
      <c r="AZ29" s="2054"/>
      <c r="BA29" s="2054"/>
      <c r="BB29" s="2054"/>
      <c r="BC29" s="1684"/>
      <c r="BD29" s="1624"/>
      <c r="BE29" s="1624"/>
      <c r="BF29" s="1623"/>
      <c r="BG29" s="1624"/>
      <c r="BH29" s="1625"/>
      <c r="BI29" s="2054"/>
      <c r="BJ29" s="2054"/>
      <c r="BK29" s="2054"/>
      <c r="BL29" s="1684"/>
      <c r="BM29" s="1624"/>
      <c r="BN29" s="1624"/>
      <c r="BO29" s="1623"/>
      <c r="BP29" s="1624"/>
      <c r="BQ29" s="1625"/>
      <c r="BR29" s="1582"/>
      <c r="BS29" s="1581"/>
      <c r="BU29" s="1705"/>
      <c r="BV29" s="1705"/>
      <c r="BW29" s="1705"/>
      <c r="BX29" s="1582"/>
      <c r="BY29" s="1581"/>
    </row>
    <row r="30" spans="3:107" ht="8.25" customHeight="1" thickBot="1">
      <c r="G30" s="1715" t="s">
        <v>36</v>
      </c>
      <c r="H30" s="2058"/>
      <c r="I30" s="2058"/>
      <c r="J30" s="2058"/>
      <c r="K30" s="2058"/>
      <c r="L30" s="2058"/>
      <c r="M30" s="2058"/>
      <c r="N30" s="2058"/>
      <c r="O30" s="2058"/>
      <c r="P30" s="2058"/>
      <c r="Q30" s="2058"/>
      <c r="R30" s="2058"/>
      <c r="AB30" s="1715" t="s">
        <v>37</v>
      </c>
      <c r="AC30" s="2058"/>
      <c r="AD30" s="2058"/>
      <c r="AE30" s="2058"/>
      <c r="AF30" s="2058"/>
      <c r="AG30" s="2058"/>
      <c r="AH30" s="2058"/>
      <c r="AI30" s="2058"/>
      <c r="AJ30" s="2058"/>
      <c r="AK30" s="2058"/>
      <c r="AL30" s="2058"/>
      <c r="AM30" s="2058"/>
      <c r="AN30" s="2058"/>
      <c r="AO30" s="2058"/>
      <c r="AW30" s="567"/>
      <c r="AX30" s="568"/>
      <c r="AY30" s="568"/>
      <c r="AZ30" s="568"/>
      <c r="BA30" s="568"/>
      <c r="BB30" s="568"/>
      <c r="BC30" s="568"/>
      <c r="BD30" s="568"/>
      <c r="BE30" s="568"/>
      <c r="BF30" s="568"/>
      <c r="BG30" s="568"/>
      <c r="BH30" s="568"/>
      <c r="BI30" s="568"/>
      <c r="BJ30" s="568"/>
      <c r="BK30" s="568"/>
      <c r="BN30" s="1715" t="s">
        <v>42</v>
      </c>
      <c r="BO30" s="1715"/>
      <c r="BP30" s="1715"/>
      <c r="BQ30" s="1715"/>
      <c r="BR30" s="1715"/>
      <c r="BS30" s="1715"/>
      <c r="BT30" s="1715"/>
      <c r="BU30" s="1715" t="s">
        <v>43</v>
      </c>
      <c r="BV30" s="1715"/>
      <c r="BW30" s="1715"/>
      <c r="BX30" s="1715"/>
      <c r="BY30" s="1715"/>
      <c r="BZ30" s="1715"/>
      <c r="CA30" s="1715"/>
      <c r="CB30" s="1715"/>
      <c r="CC30" s="1715"/>
      <c r="CD30" s="1715"/>
      <c r="CE30" s="1715"/>
      <c r="CF30" s="1715"/>
    </row>
    <row r="31" spans="3:107" ht="8.25" customHeight="1" thickTop="1">
      <c r="D31" s="88"/>
      <c r="E31" s="72"/>
      <c r="F31" s="72"/>
      <c r="G31" s="2061"/>
      <c r="H31" s="2061"/>
      <c r="I31" s="2061"/>
      <c r="J31" s="2061"/>
      <c r="K31" s="2061"/>
      <c r="L31" s="2061"/>
      <c r="M31" s="2061"/>
      <c r="N31" s="2061"/>
      <c r="O31" s="2061"/>
      <c r="P31" s="2061"/>
      <c r="Q31" s="2061"/>
      <c r="R31" s="2061"/>
      <c r="S31" s="72"/>
      <c r="T31" s="72"/>
      <c r="U31" s="72"/>
      <c r="V31" s="72"/>
      <c r="W31" s="72"/>
      <c r="X31" s="72"/>
      <c r="Y31" s="72"/>
      <c r="Z31" s="72"/>
      <c r="AA31" s="72"/>
      <c r="AB31" s="2061"/>
      <c r="AC31" s="2061"/>
      <c r="AD31" s="2061"/>
      <c r="AE31" s="2061"/>
      <c r="AF31" s="2061"/>
      <c r="AG31" s="2061"/>
      <c r="AH31" s="2061"/>
      <c r="AI31" s="2061"/>
      <c r="AJ31" s="2061"/>
      <c r="AK31" s="2061"/>
      <c r="AL31" s="2061"/>
      <c r="AM31" s="2061"/>
      <c r="AN31" s="2061"/>
      <c r="AO31" s="2061"/>
      <c r="AP31" s="72"/>
      <c r="AQ31" s="72"/>
      <c r="AR31" s="72"/>
      <c r="AS31" s="72"/>
      <c r="AT31" s="72"/>
      <c r="AU31" s="73"/>
      <c r="AV31" s="17"/>
      <c r="AW31" s="568"/>
      <c r="AX31" s="568"/>
      <c r="AY31" s="568"/>
      <c r="AZ31" s="568"/>
      <c r="BA31" s="568"/>
      <c r="BB31" s="568"/>
      <c r="BC31" s="568"/>
      <c r="BD31" s="568"/>
      <c r="BE31" s="568"/>
      <c r="BF31" s="568"/>
      <c r="BG31" s="568"/>
      <c r="BH31" s="568"/>
      <c r="BI31" s="568"/>
      <c r="BJ31" s="568"/>
      <c r="BK31" s="568"/>
      <c r="BN31" s="1715"/>
      <c r="BO31" s="1715"/>
      <c r="BP31" s="1715"/>
      <c r="BQ31" s="1715"/>
      <c r="BR31" s="1715"/>
      <c r="BS31" s="1715"/>
      <c r="BT31" s="1715"/>
      <c r="BU31" s="1715"/>
      <c r="BV31" s="1715"/>
      <c r="BW31" s="1715"/>
      <c r="BX31" s="1715"/>
      <c r="BY31" s="1715"/>
      <c r="BZ31" s="1715"/>
      <c r="CA31" s="1715"/>
      <c r="CB31" s="1715"/>
      <c r="CC31" s="1715"/>
      <c r="CD31" s="1715"/>
      <c r="CE31" s="1715"/>
      <c r="CF31" s="1715"/>
    </row>
    <row r="32" spans="3:107" ht="8.25" customHeight="1">
      <c r="D32" s="87"/>
      <c r="G32" s="2122" t="s">
        <v>33</v>
      </c>
      <c r="H32" s="1653"/>
      <c r="I32" s="1653"/>
      <c r="J32" s="2065" t="s">
        <v>35</v>
      </c>
      <c r="K32" s="2065"/>
      <c r="L32" s="2065"/>
      <c r="M32" s="2065" t="s">
        <v>31</v>
      </c>
      <c r="N32" s="2065"/>
      <c r="O32" s="2065"/>
      <c r="P32" s="2065" t="s">
        <v>32</v>
      </c>
      <c r="Q32" s="2065"/>
      <c r="R32" s="2065"/>
      <c r="S32" s="2065" t="s">
        <v>33</v>
      </c>
      <c r="T32" s="2065"/>
      <c r="U32" s="2065"/>
      <c r="V32" s="1653" t="s">
        <v>25</v>
      </c>
      <c r="W32" s="1653"/>
      <c r="X32" s="1654"/>
      <c r="Y32" s="1580"/>
      <c r="Z32" s="1581"/>
      <c r="AA32" s="18"/>
      <c r="AB32" s="2122" t="s">
        <v>33</v>
      </c>
      <c r="AC32" s="1653"/>
      <c r="AD32" s="1653"/>
      <c r="AE32" s="2065" t="s">
        <v>35</v>
      </c>
      <c r="AF32" s="2065"/>
      <c r="AG32" s="2065"/>
      <c r="AH32" s="2065" t="s">
        <v>31</v>
      </c>
      <c r="AI32" s="2065"/>
      <c r="AJ32" s="2065"/>
      <c r="AK32" s="2065" t="s">
        <v>32</v>
      </c>
      <c r="AL32" s="2065"/>
      <c r="AM32" s="2065"/>
      <c r="AN32" s="2065" t="s">
        <v>33</v>
      </c>
      <c r="AO32" s="2065"/>
      <c r="AP32" s="2065"/>
      <c r="AQ32" s="1653" t="s">
        <v>25</v>
      </c>
      <c r="AR32" s="1653"/>
      <c r="AS32" s="1654"/>
      <c r="AT32" s="1470"/>
      <c r="AU32" s="2116"/>
      <c r="AW32" s="569"/>
      <c r="AX32" s="569"/>
      <c r="AY32" s="569"/>
      <c r="AZ32" s="569"/>
      <c r="BA32" s="569"/>
      <c r="BB32" s="569"/>
      <c r="BC32" s="569"/>
      <c r="BD32" s="569"/>
      <c r="BE32" s="569"/>
      <c r="BF32" s="569"/>
      <c r="BG32" s="569"/>
      <c r="BH32" s="569"/>
      <c r="BI32" s="569"/>
      <c r="BJ32" s="569"/>
      <c r="BK32" s="569"/>
      <c r="BL32" s="22"/>
      <c r="BO32" s="1705"/>
      <c r="BP32" s="1705"/>
      <c r="BQ32" s="1705"/>
      <c r="BR32" s="1580"/>
      <c r="BS32" s="1581"/>
      <c r="BU32" s="1705"/>
      <c r="BV32" s="1705"/>
      <c r="BW32" s="1705"/>
      <c r="BX32" s="1580"/>
      <c r="BY32" s="1581"/>
    </row>
    <row r="33" spans="4:111" ht="8.25" customHeight="1">
      <c r="D33" s="87"/>
      <c r="G33" s="2933"/>
      <c r="H33" s="2926"/>
      <c r="I33" s="2926"/>
      <c r="J33" s="2926"/>
      <c r="K33" s="2926"/>
      <c r="L33" s="2926"/>
      <c r="M33" s="2926"/>
      <c r="N33" s="2926"/>
      <c r="O33" s="2926"/>
      <c r="P33" s="2926"/>
      <c r="Q33" s="2926"/>
      <c r="R33" s="2926"/>
      <c r="S33" s="2926"/>
      <c r="T33" s="2926"/>
      <c r="U33" s="2926"/>
      <c r="V33" s="2928">
        <v>5</v>
      </c>
      <c r="W33" s="2928"/>
      <c r="X33" s="2929"/>
      <c r="Y33" s="1582"/>
      <c r="Z33" s="1581"/>
      <c r="AA33" s="18"/>
      <c r="AB33" s="2933"/>
      <c r="AC33" s="2926"/>
      <c r="AD33" s="2926"/>
      <c r="AE33" s="2926"/>
      <c r="AF33" s="2926"/>
      <c r="AG33" s="2926"/>
      <c r="AH33" s="2926"/>
      <c r="AI33" s="2926"/>
      <c r="AJ33" s="2926"/>
      <c r="AK33" s="2926"/>
      <c r="AL33" s="2926"/>
      <c r="AM33" s="2926"/>
      <c r="AN33" s="2926"/>
      <c r="AO33" s="2926"/>
      <c r="AP33" s="2926"/>
      <c r="AQ33" s="2928">
        <v>4</v>
      </c>
      <c r="AR33" s="2928"/>
      <c r="AS33" s="2929"/>
      <c r="AT33" s="1581"/>
      <c r="AU33" s="2116"/>
      <c r="AW33" s="572"/>
      <c r="AX33" s="572"/>
      <c r="AY33" s="572"/>
      <c r="AZ33" s="572"/>
      <c r="BA33" s="572"/>
      <c r="BB33" s="572"/>
      <c r="BC33" s="572"/>
      <c r="BD33" s="572"/>
      <c r="BE33" s="572"/>
      <c r="BF33" s="572"/>
      <c r="BG33" s="572"/>
      <c r="BH33" s="572"/>
      <c r="BI33" s="572"/>
      <c r="BJ33" s="572"/>
      <c r="BK33" s="572"/>
      <c r="BO33" s="1705"/>
      <c r="BP33" s="1705"/>
      <c r="BQ33" s="1705"/>
      <c r="BR33" s="1582"/>
      <c r="BS33" s="1581"/>
      <c r="BU33" s="1705"/>
      <c r="BV33" s="1705"/>
      <c r="BW33" s="1705"/>
      <c r="BX33" s="1582"/>
      <c r="BY33" s="1581"/>
    </row>
    <row r="34" spans="4:111" ht="8.25" customHeight="1">
      <c r="D34" s="87"/>
      <c r="G34" s="2934"/>
      <c r="H34" s="2927"/>
      <c r="I34" s="2927"/>
      <c r="J34" s="2927"/>
      <c r="K34" s="2927"/>
      <c r="L34" s="2927"/>
      <c r="M34" s="2927"/>
      <c r="N34" s="2927"/>
      <c r="O34" s="2927"/>
      <c r="P34" s="2927"/>
      <c r="Q34" s="2927"/>
      <c r="R34" s="2927"/>
      <c r="S34" s="2927"/>
      <c r="T34" s="2927"/>
      <c r="U34" s="2927"/>
      <c r="V34" s="2930"/>
      <c r="W34" s="2930"/>
      <c r="X34" s="2931"/>
      <c r="Y34" s="1582"/>
      <c r="Z34" s="1581"/>
      <c r="AA34" s="18"/>
      <c r="AB34" s="2934"/>
      <c r="AC34" s="2927"/>
      <c r="AD34" s="2927"/>
      <c r="AE34" s="2927"/>
      <c r="AF34" s="2927"/>
      <c r="AG34" s="2927"/>
      <c r="AH34" s="2927"/>
      <c r="AI34" s="2927"/>
      <c r="AJ34" s="2927"/>
      <c r="AK34" s="2927"/>
      <c r="AL34" s="2927"/>
      <c r="AM34" s="2927"/>
      <c r="AN34" s="2927"/>
      <c r="AO34" s="2927"/>
      <c r="AP34" s="2927"/>
      <c r="AQ34" s="2930"/>
      <c r="AR34" s="2930"/>
      <c r="AS34" s="2931"/>
      <c r="AT34" s="1581"/>
      <c r="AU34" s="2116"/>
      <c r="AW34" s="572"/>
      <c r="AX34" s="572"/>
      <c r="AY34" s="572"/>
      <c r="AZ34" s="572"/>
      <c r="BA34" s="572"/>
      <c r="BB34" s="572"/>
      <c r="BC34" s="572"/>
      <c r="BD34" s="572"/>
      <c r="BE34" s="572"/>
      <c r="BF34" s="572"/>
      <c r="BG34" s="572"/>
      <c r="BH34" s="572"/>
      <c r="BI34" s="572"/>
      <c r="BJ34" s="572"/>
      <c r="BK34" s="572"/>
      <c r="BO34" s="1705"/>
      <c r="BP34" s="1705"/>
      <c r="BQ34" s="1705"/>
      <c r="BR34" s="1582"/>
      <c r="BS34" s="1581"/>
      <c r="BU34" s="1705"/>
      <c r="BV34" s="1705"/>
      <c r="BW34" s="1705"/>
      <c r="BX34" s="1582"/>
      <c r="BY34" s="1581"/>
    </row>
    <row r="35" spans="4:111" ht="4.9000000000000004" customHeight="1" thickBot="1">
      <c r="D35" s="75"/>
      <c r="E35" s="76"/>
      <c r="F35" s="7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77"/>
      <c r="AV35" s="571"/>
      <c r="AW35" s="17"/>
      <c r="AX35" s="17"/>
      <c r="AY35" s="17"/>
      <c r="AZ35" s="17"/>
      <c r="BA35" s="17"/>
      <c r="BB35" s="17"/>
      <c r="BC35" s="17"/>
      <c r="BD35" s="17"/>
      <c r="BE35" s="17"/>
      <c r="BF35" s="17"/>
      <c r="BG35" s="17"/>
      <c r="BH35" s="17"/>
      <c r="BI35" s="17"/>
      <c r="BJ35" s="17"/>
      <c r="BK35" s="17"/>
      <c r="BO35" s="17"/>
      <c r="BP35" s="17"/>
      <c r="BQ35" s="17"/>
      <c r="CD35" s="44"/>
      <c r="CE35" s="44"/>
      <c r="CF35" s="2932" t="s">
        <v>52</v>
      </c>
      <c r="CG35" s="2932"/>
      <c r="CH35" s="2932"/>
      <c r="CI35" s="2932"/>
      <c r="CJ35" s="2932"/>
      <c r="CK35" s="2932"/>
      <c r="CL35" s="2932"/>
      <c r="CM35" s="2932"/>
      <c r="CN35" s="2932"/>
      <c r="CO35" s="2932"/>
      <c r="CP35" s="2932"/>
      <c r="CQ35" s="2932"/>
      <c r="CR35" s="2932"/>
      <c r="CS35" s="2932"/>
      <c r="CT35" s="2932"/>
      <c r="CU35" s="2932"/>
      <c r="CV35" s="2932"/>
      <c r="CW35" s="2932"/>
      <c r="CX35" s="2932"/>
      <c r="CY35" s="2932"/>
      <c r="CZ35" s="2932"/>
      <c r="DA35" s="2932"/>
      <c r="DB35" s="2932"/>
      <c r="DC35" s="44"/>
    </row>
    <row r="36" spans="4:111" ht="8.25" customHeight="1" thickTop="1">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O36" s="17"/>
      <c r="BP36" s="17"/>
      <c r="BQ36" s="17"/>
      <c r="CC36" s="44"/>
      <c r="CD36" s="44"/>
      <c r="CE36" s="44"/>
      <c r="CF36" s="2932"/>
      <c r="CG36" s="2932"/>
      <c r="CH36" s="2932"/>
      <c r="CI36" s="2932"/>
      <c r="CJ36" s="2932"/>
      <c r="CK36" s="2932"/>
      <c r="CL36" s="2932"/>
      <c r="CM36" s="2932"/>
      <c r="CN36" s="2932"/>
      <c r="CO36" s="2932"/>
      <c r="CP36" s="2932"/>
      <c r="CQ36" s="2932"/>
      <c r="CR36" s="2932"/>
      <c r="CS36" s="2932"/>
      <c r="CT36" s="2932"/>
      <c r="CU36" s="2932"/>
      <c r="CV36" s="2932"/>
      <c r="CW36" s="2932"/>
      <c r="CX36" s="2932"/>
      <c r="CY36" s="2932"/>
      <c r="CZ36" s="2932"/>
      <c r="DA36" s="2932"/>
      <c r="DB36" s="2932"/>
      <c r="DC36" s="44"/>
    </row>
    <row r="37" spans="4:111" ht="8.25" customHeight="1"/>
    <row r="38" spans="4:111" ht="8.25" customHeight="1">
      <c r="D38" s="2950" t="s">
        <v>90</v>
      </c>
      <c r="E38" s="2951"/>
      <c r="F38" s="2952"/>
      <c r="G38" s="31"/>
      <c r="H38" s="2026" t="s">
        <v>106</v>
      </c>
      <c r="I38" s="2026"/>
      <c r="J38" s="2026"/>
      <c r="K38" s="31"/>
      <c r="L38" s="31"/>
      <c r="M38" s="31"/>
      <c r="N38" s="31"/>
      <c r="O38" s="31"/>
      <c r="P38" s="31"/>
      <c r="Q38" s="32"/>
      <c r="R38" s="45"/>
      <c r="S38" s="40"/>
      <c r="T38" s="40"/>
      <c r="U38" s="40"/>
      <c r="V38" s="40"/>
      <c r="W38" s="40"/>
      <c r="X38" s="40"/>
      <c r="Y38" s="40"/>
      <c r="Z38" s="40"/>
      <c r="AA38" s="40"/>
      <c r="AB38" s="40"/>
      <c r="AC38" s="40"/>
      <c r="AD38" s="40"/>
      <c r="AE38" s="40"/>
      <c r="AF38" s="1712" t="s">
        <v>107</v>
      </c>
      <c r="AG38" s="1712"/>
      <c r="AH38" s="1712"/>
      <c r="AI38" s="1712"/>
      <c r="AJ38" s="1712"/>
      <c r="AK38" s="1712"/>
      <c r="AL38" s="1712"/>
      <c r="AM38" s="1712"/>
      <c r="AN38" s="1712"/>
      <c r="AO38" s="40"/>
      <c r="AP38" s="40"/>
      <c r="AQ38" s="40"/>
      <c r="AR38" s="1614" t="str">
        <f>TEXT(DATE(LEFT('設定シート（非表示）'!C6,4)-1,4,1),"ggg")</f>
        <v>令和</v>
      </c>
      <c r="AS38" s="1614"/>
      <c r="AT38" s="1614"/>
      <c r="AU38" s="1614"/>
      <c r="AV38" s="2081" t="str">
        <f>TEXT(DATE(LEFT('設定シート（非表示）'!C6,4)-1,4,1),"e")</f>
        <v>4</v>
      </c>
      <c r="AW38" s="1614"/>
      <c r="AX38" s="1614"/>
      <c r="AY38" s="1614" t="s">
        <v>27</v>
      </c>
      <c r="AZ38" s="1614"/>
      <c r="BA38" s="1614">
        <v>4</v>
      </c>
      <c r="BB38" s="1614"/>
      <c r="BC38" s="1614"/>
      <c r="BD38" s="1614" t="s">
        <v>53</v>
      </c>
      <c r="BE38" s="1614"/>
      <c r="BF38" s="1614">
        <v>1</v>
      </c>
      <c r="BG38" s="1614"/>
      <c r="BH38" s="1614"/>
      <c r="BI38" s="1614" t="s">
        <v>57</v>
      </c>
      <c r="BJ38" s="1614"/>
      <c r="BK38" s="40"/>
      <c r="BL38" s="1614" t="s">
        <v>58</v>
      </c>
      <c r="BM38" s="1614"/>
      <c r="BN38" s="1614"/>
      <c r="BO38" s="1614"/>
      <c r="BP38" s="40"/>
      <c r="BQ38" s="1614" t="str">
        <f>TEXT(DATE(LEFT('設定シート（非表示）'!C6,4)-1,5,1),"ggg")</f>
        <v>令和</v>
      </c>
      <c r="BR38" s="1614"/>
      <c r="BS38" s="1614"/>
      <c r="BT38" s="1614"/>
      <c r="BU38" s="2081" t="str">
        <f>TEXT(DATE(LEFT('設定シート（非表示）'!C6,4),4,1),"e")</f>
        <v>5</v>
      </c>
      <c r="BV38" s="1614"/>
      <c r="BW38" s="1614"/>
      <c r="BX38" s="1614" t="s">
        <v>27</v>
      </c>
      <c r="BY38" s="1614"/>
      <c r="BZ38" s="1614">
        <v>3</v>
      </c>
      <c r="CA38" s="1614"/>
      <c r="CB38" s="1614"/>
      <c r="CC38" s="1614" t="s">
        <v>53</v>
      </c>
      <c r="CD38" s="1614"/>
      <c r="CE38" s="1614">
        <v>31</v>
      </c>
      <c r="CF38" s="1614"/>
      <c r="CG38" s="1614"/>
      <c r="CH38" s="1614" t="s">
        <v>57</v>
      </c>
      <c r="CI38" s="1614"/>
      <c r="CJ38" s="40"/>
      <c r="CK38" s="1614" t="s">
        <v>108</v>
      </c>
      <c r="CL38" s="1614"/>
      <c r="CM38" s="1614"/>
      <c r="CN38" s="1614"/>
      <c r="CO38" s="13"/>
      <c r="CP38" s="40"/>
      <c r="CQ38" s="40"/>
      <c r="CR38" s="40"/>
      <c r="CS38" s="40"/>
      <c r="CT38" s="40"/>
      <c r="CU38" s="40"/>
      <c r="CV38" s="40"/>
      <c r="CW38" s="40"/>
      <c r="CX38" s="13"/>
      <c r="CY38" s="13"/>
      <c r="CZ38" s="13"/>
      <c r="DA38" s="13"/>
      <c r="DB38" s="13"/>
      <c r="DC38" s="15"/>
    </row>
    <row r="39" spans="4:111" ht="8.25" customHeight="1">
      <c r="D39" s="2953"/>
      <c r="E39" s="2302"/>
      <c r="F39" s="2954"/>
      <c r="G39" s="33"/>
      <c r="H39" s="1392"/>
      <c r="I39" s="1392"/>
      <c r="J39" s="1392"/>
      <c r="K39" s="33"/>
      <c r="L39" s="33"/>
      <c r="M39" s="33"/>
      <c r="N39" s="33"/>
      <c r="O39" s="33"/>
      <c r="P39" s="33"/>
      <c r="Q39" s="34"/>
      <c r="R39" s="46"/>
      <c r="S39" s="30"/>
      <c r="T39" s="30"/>
      <c r="U39" s="30"/>
      <c r="V39" s="30"/>
      <c r="W39" s="30"/>
      <c r="X39" s="30"/>
      <c r="Y39" s="30"/>
      <c r="Z39" s="30"/>
      <c r="AA39" s="30"/>
      <c r="AB39" s="30"/>
      <c r="AC39" s="30"/>
      <c r="AD39" s="30"/>
      <c r="AE39" s="30"/>
      <c r="AF39" s="1713"/>
      <c r="AG39" s="1713"/>
      <c r="AH39" s="1713"/>
      <c r="AI39" s="1713"/>
      <c r="AJ39" s="1713"/>
      <c r="AK39" s="1713"/>
      <c r="AL39" s="1713"/>
      <c r="AM39" s="1713"/>
      <c r="AN39" s="1713"/>
      <c r="AO39" s="30"/>
      <c r="AP39" s="30"/>
      <c r="AQ39" s="30"/>
      <c r="AR39" s="1615"/>
      <c r="AS39" s="1615"/>
      <c r="AT39" s="1615"/>
      <c r="AU39" s="1615"/>
      <c r="AV39" s="1615"/>
      <c r="AW39" s="1615"/>
      <c r="AX39" s="1615"/>
      <c r="AY39" s="1615"/>
      <c r="AZ39" s="1615"/>
      <c r="BA39" s="1615"/>
      <c r="BB39" s="1615"/>
      <c r="BC39" s="1615"/>
      <c r="BD39" s="1615"/>
      <c r="BE39" s="1615"/>
      <c r="BF39" s="1615"/>
      <c r="BG39" s="1615"/>
      <c r="BH39" s="1615"/>
      <c r="BI39" s="1615"/>
      <c r="BJ39" s="1615"/>
      <c r="BK39" s="30"/>
      <c r="BL39" s="1615"/>
      <c r="BM39" s="1615"/>
      <c r="BN39" s="1615"/>
      <c r="BO39" s="1615"/>
      <c r="BP39" s="30"/>
      <c r="BQ39" s="1615"/>
      <c r="BR39" s="1615"/>
      <c r="BS39" s="1615"/>
      <c r="BT39" s="1615"/>
      <c r="BU39" s="1615"/>
      <c r="BV39" s="1615"/>
      <c r="BW39" s="1615"/>
      <c r="BX39" s="1615"/>
      <c r="BY39" s="1615"/>
      <c r="BZ39" s="1615"/>
      <c r="CA39" s="1615"/>
      <c r="CB39" s="1615"/>
      <c r="CC39" s="1615"/>
      <c r="CD39" s="1615"/>
      <c r="CE39" s="1615"/>
      <c r="CF39" s="1615"/>
      <c r="CG39" s="1615"/>
      <c r="CH39" s="1615"/>
      <c r="CI39" s="1615"/>
      <c r="CJ39" s="30"/>
      <c r="CK39" s="1615"/>
      <c r="CL39" s="1615"/>
      <c r="CM39" s="1615"/>
      <c r="CN39" s="1615"/>
      <c r="CP39" s="30"/>
      <c r="CQ39" s="30"/>
      <c r="CR39" s="30"/>
      <c r="CS39" s="30"/>
      <c r="CT39" s="30"/>
      <c r="CU39" s="30"/>
      <c r="CV39" s="30"/>
      <c r="CW39" s="30"/>
      <c r="DC39" s="18"/>
    </row>
    <row r="40" spans="4:111" ht="8.25" customHeight="1">
      <c r="D40" s="2953"/>
      <c r="E40" s="2302"/>
      <c r="F40" s="2954"/>
      <c r="G40" s="33"/>
      <c r="H40" s="1392"/>
      <c r="I40" s="1392"/>
      <c r="J40" s="1392"/>
      <c r="K40" s="33"/>
      <c r="L40" s="33"/>
      <c r="M40" s="33"/>
      <c r="N40" s="33"/>
      <c r="O40" s="33"/>
      <c r="P40" s="33"/>
      <c r="Q40" s="34"/>
      <c r="R40" s="47"/>
      <c r="S40" s="42"/>
      <c r="T40" s="42"/>
      <c r="U40" s="42"/>
      <c r="V40" s="42"/>
      <c r="W40" s="42"/>
      <c r="X40" s="42"/>
      <c r="Y40" s="42"/>
      <c r="Z40" s="42"/>
      <c r="AA40" s="42"/>
      <c r="AB40" s="42"/>
      <c r="AC40" s="42"/>
      <c r="AD40" s="42"/>
      <c r="AE40" s="42"/>
      <c r="AF40" s="1714"/>
      <c r="AG40" s="1714"/>
      <c r="AH40" s="1714"/>
      <c r="AI40" s="1714"/>
      <c r="AJ40" s="1714"/>
      <c r="AK40" s="1714"/>
      <c r="AL40" s="1714"/>
      <c r="AM40" s="1714"/>
      <c r="AN40" s="1714"/>
      <c r="AO40" s="42"/>
      <c r="AP40" s="42"/>
      <c r="AQ40" s="42"/>
      <c r="AR40" s="1616"/>
      <c r="AS40" s="1616"/>
      <c r="AT40" s="1616"/>
      <c r="AU40" s="1616"/>
      <c r="AV40" s="1616"/>
      <c r="AW40" s="1616"/>
      <c r="AX40" s="1616"/>
      <c r="AY40" s="1616"/>
      <c r="AZ40" s="1616"/>
      <c r="BA40" s="1616"/>
      <c r="BB40" s="1616"/>
      <c r="BC40" s="1616"/>
      <c r="BD40" s="1616"/>
      <c r="BE40" s="1616"/>
      <c r="BF40" s="1616"/>
      <c r="BG40" s="1616"/>
      <c r="BH40" s="1616"/>
      <c r="BI40" s="1616"/>
      <c r="BJ40" s="1616"/>
      <c r="BK40" s="42"/>
      <c r="BL40" s="1616"/>
      <c r="BM40" s="1616"/>
      <c r="BN40" s="1616"/>
      <c r="BO40" s="1616"/>
      <c r="BP40" s="42"/>
      <c r="BQ40" s="1616"/>
      <c r="BR40" s="1616"/>
      <c r="BS40" s="1616"/>
      <c r="BT40" s="1616"/>
      <c r="BU40" s="1616"/>
      <c r="BV40" s="1616"/>
      <c r="BW40" s="1616"/>
      <c r="BX40" s="1616"/>
      <c r="BY40" s="1616"/>
      <c r="BZ40" s="1616"/>
      <c r="CA40" s="1616"/>
      <c r="CB40" s="1616"/>
      <c r="CC40" s="1616"/>
      <c r="CD40" s="1616"/>
      <c r="CE40" s="1616"/>
      <c r="CF40" s="1616"/>
      <c r="CG40" s="1616"/>
      <c r="CH40" s="1616"/>
      <c r="CI40" s="1616"/>
      <c r="CJ40" s="42"/>
      <c r="CK40" s="1616"/>
      <c r="CL40" s="1616"/>
      <c r="CM40" s="1616"/>
      <c r="CN40" s="1616"/>
      <c r="CP40" s="42"/>
      <c r="CQ40" s="42"/>
      <c r="CR40" s="42"/>
      <c r="CS40" s="42"/>
      <c r="CT40" s="42"/>
      <c r="CU40" s="42"/>
      <c r="CV40" s="42"/>
      <c r="CW40" s="42"/>
      <c r="DC40" s="18"/>
    </row>
    <row r="41" spans="4:111" ht="8.25" customHeight="1">
      <c r="D41" s="2953"/>
      <c r="E41" s="2302"/>
      <c r="F41" s="2954"/>
      <c r="G41" s="35"/>
      <c r="H41" s="1587" t="s">
        <v>109</v>
      </c>
      <c r="I41" s="1587"/>
      <c r="J41" s="1587"/>
      <c r="K41" s="1587"/>
      <c r="L41" s="1587"/>
      <c r="M41" s="1587"/>
      <c r="N41" s="1587"/>
      <c r="O41" s="1587"/>
      <c r="P41" s="1587"/>
      <c r="Q41" s="36"/>
      <c r="R41" s="27"/>
      <c r="V41" s="1713" t="s">
        <v>358</v>
      </c>
      <c r="W41" s="1713"/>
      <c r="X41" s="1713"/>
      <c r="Y41" s="1713"/>
      <c r="Z41" s="1713"/>
      <c r="AA41" s="1713"/>
      <c r="AB41" s="1713"/>
      <c r="AC41" s="1713"/>
      <c r="AD41" s="1713"/>
      <c r="AE41" s="1713"/>
      <c r="AF41" s="1713"/>
      <c r="AG41" s="1713"/>
      <c r="AH41" s="1713"/>
      <c r="AI41" s="1713"/>
      <c r="AJ41" s="1713"/>
      <c r="AK41" s="1713"/>
      <c r="AL41" s="1713"/>
      <c r="AM41" s="1713"/>
      <c r="AN41" s="1713"/>
      <c r="AO41" s="1713"/>
      <c r="AP41" s="1713"/>
      <c r="AQ41" s="1713"/>
      <c r="AR41" s="1713"/>
      <c r="AS41" s="1713"/>
      <c r="AT41" s="1713"/>
      <c r="AU41" s="1713"/>
      <c r="AV41" s="1713"/>
      <c r="BA41" s="18"/>
      <c r="BB41" s="1992" t="s">
        <v>359</v>
      </c>
      <c r="BC41" s="1993"/>
      <c r="BD41" s="1993"/>
      <c r="BE41" s="1993"/>
      <c r="BF41" s="1993"/>
      <c r="BG41" s="1993"/>
      <c r="BH41" s="1993"/>
      <c r="BI41" s="1993"/>
      <c r="BJ41" s="1993"/>
      <c r="BK41" s="1993"/>
      <c r="BL41" s="1993"/>
      <c r="BM41" s="1994"/>
      <c r="BQ41" s="1712" t="s">
        <v>59</v>
      </c>
      <c r="BR41" s="1712"/>
      <c r="BS41" s="1712"/>
      <c r="BT41" s="1712"/>
      <c r="BU41" s="1712"/>
      <c r="BV41" s="1712"/>
      <c r="BW41" s="1712"/>
      <c r="BX41" s="1712"/>
      <c r="BY41" s="1712"/>
      <c r="BZ41" s="1712"/>
      <c r="CA41" s="1712"/>
      <c r="CB41" s="1712"/>
      <c r="CC41" s="1712"/>
      <c r="CD41" s="1712"/>
      <c r="CE41" s="1712"/>
      <c r="CF41" s="1712"/>
      <c r="CG41" s="1712"/>
      <c r="CH41" s="1712"/>
      <c r="CI41" s="1712"/>
      <c r="CJ41" s="1712"/>
      <c r="CK41" s="1712"/>
      <c r="CL41" s="1712"/>
      <c r="CM41" s="1712"/>
      <c r="CN41" s="1712"/>
      <c r="CO41" s="1712"/>
      <c r="CP41" s="1712"/>
      <c r="CQ41" s="1712"/>
      <c r="CR41" s="1712"/>
      <c r="CS41" s="1712"/>
      <c r="CT41" s="1712"/>
      <c r="CU41" s="1712"/>
      <c r="CV41" s="1712"/>
      <c r="CW41" s="1712"/>
      <c r="CX41" s="13"/>
      <c r="CY41" s="13"/>
      <c r="CZ41" s="13"/>
      <c r="DA41" s="13"/>
      <c r="DB41" s="13"/>
      <c r="DC41" s="15"/>
      <c r="DD41" s="1703" t="s">
        <v>531</v>
      </c>
      <c r="DE41" s="1700"/>
      <c r="DF41" s="1700" t="s">
        <v>533</v>
      </c>
      <c r="DG41" s="1700"/>
    </row>
    <row r="42" spans="4:111" ht="8.25" customHeight="1">
      <c r="D42" s="2953"/>
      <c r="E42" s="2302"/>
      <c r="F42" s="2954"/>
      <c r="G42" s="35"/>
      <c r="H42" s="1587"/>
      <c r="I42" s="1587"/>
      <c r="J42" s="1587"/>
      <c r="K42" s="1587"/>
      <c r="L42" s="1587"/>
      <c r="M42" s="1587"/>
      <c r="N42" s="1587"/>
      <c r="O42" s="1587"/>
      <c r="P42" s="1587"/>
      <c r="Q42" s="36"/>
      <c r="R42" s="27"/>
      <c r="V42" s="1713"/>
      <c r="W42" s="1713"/>
      <c r="X42" s="1713"/>
      <c r="Y42" s="1713"/>
      <c r="Z42" s="1713"/>
      <c r="AA42" s="1713"/>
      <c r="AB42" s="1713"/>
      <c r="AC42" s="1713"/>
      <c r="AD42" s="1713"/>
      <c r="AE42" s="1713"/>
      <c r="AF42" s="1713"/>
      <c r="AG42" s="1713"/>
      <c r="AH42" s="1713"/>
      <c r="AI42" s="1713"/>
      <c r="AJ42" s="1713"/>
      <c r="AK42" s="1713"/>
      <c r="AL42" s="1713"/>
      <c r="AM42" s="1713"/>
      <c r="AN42" s="1713"/>
      <c r="AO42" s="1713"/>
      <c r="AP42" s="1713"/>
      <c r="AQ42" s="1713"/>
      <c r="AR42" s="1713"/>
      <c r="AS42" s="1713"/>
      <c r="AT42" s="1713"/>
      <c r="AU42" s="1713"/>
      <c r="AV42" s="1713"/>
      <c r="BA42" s="18"/>
      <c r="BB42" s="1995"/>
      <c r="BC42" s="1996"/>
      <c r="BD42" s="1996"/>
      <c r="BE42" s="1996"/>
      <c r="BF42" s="1996"/>
      <c r="BG42" s="1996"/>
      <c r="BH42" s="1996"/>
      <c r="BI42" s="1996"/>
      <c r="BJ42" s="1996"/>
      <c r="BK42" s="1996"/>
      <c r="BL42" s="1996"/>
      <c r="BM42" s="1997"/>
      <c r="BQ42" s="1713"/>
      <c r="BR42" s="1713"/>
      <c r="BS42" s="1713"/>
      <c r="BT42" s="1713"/>
      <c r="BU42" s="1713"/>
      <c r="BV42" s="1713"/>
      <c r="BW42" s="1713"/>
      <c r="BX42" s="1713"/>
      <c r="BY42" s="1713"/>
      <c r="BZ42" s="1713"/>
      <c r="CA42" s="1713"/>
      <c r="CB42" s="1713"/>
      <c r="CC42" s="1713"/>
      <c r="CD42" s="1713"/>
      <c r="CE42" s="1713"/>
      <c r="CF42" s="1713"/>
      <c r="CG42" s="1713"/>
      <c r="CH42" s="1713"/>
      <c r="CI42" s="1713"/>
      <c r="CJ42" s="1713"/>
      <c r="CK42" s="1713"/>
      <c r="CL42" s="1713"/>
      <c r="CM42" s="1713"/>
      <c r="CN42" s="1713"/>
      <c r="CO42" s="1713"/>
      <c r="CP42" s="1713"/>
      <c r="CQ42" s="1713"/>
      <c r="CR42" s="1713"/>
      <c r="CS42" s="1713"/>
      <c r="CT42" s="1713"/>
      <c r="CU42" s="1713"/>
      <c r="CV42" s="1713"/>
      <c r="CW42" s="1713"/>
      <c r="DC42" s="18"/>
      <c r="DD42" s="1701" t="s">
        <v>88</v>
      </c>
      <c r="DE42" s="1702"/>
      <c r="DF42" s="1702" t="s">
        <v>89</v>
      </c>
      <c r="DG42" s="1702"/>
    </row>
    <row r="43" spans="4:111" ht="8.25" customHeight="1">
      <c r="D43" s="2953"/>
      <c r="E43" s="2302"/>
      <c r="F43" s="2954"/>
      <c r="G43" s="37"/>
      <c r="H43" s="2027"/>
      <c r="I43" s="2027"/>
      <c r="J43" s="2027"/>
      <c r="K43" s="2027"/>
      <c r="L43" s="2027"/>
      <c r="M43" s="2027"/>
      <c r="N43" s="2027"/>
      <c r="O43" s="2027"/>
      <c r="P43" s="2027"/>
      <c r="Q43" s="38"/>
      <c r="R43" s="39"/>
      <c r="S43" s="12"/>
      <c r="T43" s="12"/>
      <c r="U43" s="12"/>
      <c r="V43" s="1714"/>
      <c r="W43" s="1714"/>
      <c r="X43" s="1714"/>
      <c r="Y43" s="1714"/>
      <c r="Z43" s="1714"/>
      <c r="AA43" s="1714"/>
      <c r="AB43" s="1714"/>
      <c r="AC43" s="1714"/>
      <c r="AD43" s="1714"/>
      <c r="AE43" s="1714"/>
      <c r="AF43" s="1714"/>
      <c r="AG43" s="1714"/>
      <c r="AH43" s="1714"/>
      <c r="AI43" s="1714"/>
      <c r="AJ43" s="1714"/>
      <c r="AK43" s="1714"/>
      <c r="AL43" s="1714"/>
      <c r="AM43" s="1714"/>
      <c r="AN43" s="1714"/>
      <c r="AO43" s="1714"/>
      <c r="AP43" s="1714"/>
      <c r="AQ43" s="1714"/>
      <c r="AR43" s="1714"/>
      <c r="AS43" s="1714"/>
      <c r="AT43" s="1714"/>
      <c r="AU43" s="1714"/>
      <c r="AV43" s="1714"/>
      <c r="AW43" s="12"/>
      <c r="AX43" s="12"/>
      <c r="AY43" s="12"/>
      <c r="AZ43" s="12"/>
      <c r="BA43" s="20"/>
      <c r="BB43" s="1998"/>
      <c r="BC43" s="1999"/>
      <c r="BD43" s="1999"/>
      <c r="BE43" s="1999"/>
      <c r="BF43" s="1999"/>
      <c r="BG43" s="1999"/>
      <c r="BH43" s="1999"/>
      <c r="BI43" s="1999"/>
      <c r="BJ43" s="1999"/>
      <c r="BK43" s="1999"/>
      <c r="BL43" s="1999"/>
      <c r="BM43" s="2000"/>
      <c r="BN43" s="12"/>
      <c r="BO43" s="12"/>
      <c r="BP43" s="12"/>
      <c r="BQ43" s="1714"/>
      <c r="BR43" s="1714"/>
      <c r="BS43" s="1714"/>
      <c r="BT43" s="1714"/>
      <c r="BU43" s="1714"/>
      <c r="BV43" s="1714"/>
      <c r="BW43" s="1714"/>
      <c r="BX43" s="1714"/>
      <c r="BY43" s="1714"/>
      <c r="BZ43" s="1714"/>
      <c r="CA43" s="1714"/>
      <c r="CB43" s="1714"/>
      <c r="CC43" s="1714"/>
      <c r="CD43" s="1714"/>
      <c r="CE43" s="1714"/>
      <c r="CF43" s="1714"/>
      <c r="CG43" s="1714"/>
      <c r="CH43" s="1714"/>
      <c r="CI43" s="1714"/>
      <c r="CJ43" s="1714"/>
      <c r="CK43" s="1714"/>
      <c r="CL43" s="1714"/>
      <c r="CM43" s="1714"/>
      <c r="CN43" s="1714"/>
      <c r="CO43" s="1714"/>
      <c r="CP43" s="1714"/>
      <c r="CQ43" s="1714"/>
      <c r="CR43" s="1714"/>
      <c r="CS43" s="1714"/>
      <c r="CT43" s="1714"/>
      <c r="CU43" s="1714"/>
      <c r="CV43" s="1714"/>
      <c r="CW43" s="1714"/>
      <c r="CX43" s="12"/>
      <c r="CY43" s="12"/>
      <c r="CZ43" s="12"/>
      <c r="DA43" s="12"/>
      <c r="DB43" s="12"/>
      <c r="DC43" s="20"/>
      <c r="DD43" s="1701"/>
      <c r="DE43" s="1702"/>
      <c r="DF43" s="1702"/>
      <c r="DG43" s="1702"/>
    </row>
    <row r="44" spans="4:111" ht="8.25" customHeight="1">
      <c r="D44" s="2953"/>
      <c r="E44" s="2302"/>
      <c r="F44" s="2954"/>
      <c r="G44" s="2174" t="s">
        <v>360</v>
      </c>
      <c r="H44" s="2026"/>
      <c r="I44" s="2026"/>
      <c r="J44" s="2026"/>
      <c r="K44" s="2026"/>
      <c r="L44" s="2026"/>
      <c r="M44" s="2026"/>
      <c r="N44" s="2026"/>
      <c r="O44" s="2026"/>
      <c r="P44" s="2026"/>
      <c r="Q44" s="2175"/>
      <c r="R44" s="2078" t="s">
        <v>110</v>
      </c>
      <c r="S44" s="1989"/>
      <c r="T44" s="1989"/>
      <c r="U44" s="1989"/>
      <c r="V44" s="21"/>
      <c r="W44" s="21" t="s">
        <v>31</v>
      </c>
      <c r="X44" s="21"/>
      <c r="Y44" s="21"/>
      <c r="Z44" s="21" t="s">
        <v>32</v>
      </c>
      <c r="AA44" s="21"/>
      <c r="AB44" s="21"/>
      <c r="AC44" s="21" t="s">
        <v>33</v>
      </c>
      <c r="AD44" s="21"/>
      <c r="AE44" s="21"/>
      <c r="AF44" s="21" t="s">
        <v>34</v>
      </c>
      <c r="AG44" s="21"/>
      <c r="AH44" s="21"/>
      <c r="AI44" s="21" t="s">
        <v>31</v>
      </c>
      <c r="AJ44" s="21"/>
      <c r="AK44" s="21"/>
      <c r="AL44" s="21" t="s">
        <v>32</v>
      </c>
      <c r="AM44" s="21"/>
      <c r="AN44" s="21"/>
      <c r="AO44" s="21" t="s">
        <v>33</v>
      </c>
      <c r="AP44" s="21"/>
      <c r="AQ44" s="21"/>
      <c r="AR44" s="21" t="s">
        <v>35</v>
      </c>
      <c r="AS44" s="21"/>
      <c r="AT44" s="21"/>
      <c r="AU44" s="21" t="s">
        <v>31</v>
      </c>
      <c r="AV44" s="21"/>
      <c r="BA44" s="18"/>
      <c r="BB44" s="1634" t="s">
        <v>110</v>
      </c>
      <c r="BC44" s="1978"/>
      <c r="BH44" s="1978" t="s">
        <v>41</v>
      </c>
      <c r="BI44" s="1978"/>
      <c r="BJ44" s="1978"/>
      <c r="BK44" s="1978"/>
      <c r="BL44" s="1978"/>
      <c r="BM44" s="1636"/>
      <c r="BN44" s="1988" t="s">
        <v>110</v>
      </c>
      <c r="BO44" s="1989"/>
      <c r="BP44" s="1989"/>
      <c r="BQ44" s="1989"/>
      <c r="BR44" s="14"/>
      <c r="BS44" s="14" t="s">
        <v>32</v>
      </c>
      <c r="BT44" s="14"/>
      <c r="BU44" s="14"/>
      <c r="BV44" s="14" t="s">
        <v>33</v>
      </c>
      <c r="BW44" s="14"/>
      <c r="BX44" s="14"/>
      <c r="BY44" s="14" t="s">
        <v>34</v>
      </c>
      <c r="BZ44" s="14"/>
      <c r="CA44" s="14"/>
      <c r="CB44" s="14" t="s">
        <v>31</v>
      </c>
      <c r="CC44" s="14"/>
      <c r="CD44" s="14"/>
      <c r="CE44" s="14" t="s">
        <v>32</v>
      </c>
      <c r="CF44" s="14"/>
      <c r="CG44" s="14"/>
      <c r="CH44" s="14" t="s">
        <v>33</v>
      </c>
      <c r="CI44" s="14"/>
      <c r="CJ44" s="14"/>
      <c r="CK44" s="14" t="s">
        <v>35</v>
      </c>
      <c r="CL44" s="14"/>
      <c r="CM44" s="14"/>
      <c r="CN44" s="14" t="s">
        <v>31</v>
      </c>
      <c r="CO44" s="14"/>
      <c r="CP44" s="14"/>
      <c r="CQ44" s="14" t="s">
        <v>32</v>
      </c>
      <c r="CR44" s="14"/>
      <c r="CS44" s="14"/>
      <c r="CT44" s="14" t="s">
        <v>33</v>
      </c>
      <c r="CU44" s="14"/>
      <c r="CV44" s="14"/>
      <c r="CW44" s="14" t="s">
        <v>26</v>
      </c>
      <c r="CX44" s="14"/>
      <c r="DC44" s="18"/>
      <c r="DD44" s="1701"/>
      <c r="DE44" s="1702"/>
      <c r="DF44" s="1702"/>
      <c r="DG44" s="1702"/>
    </row>
    <row r="45" spans="4:111" ht="8.25" customHeight="1">
      <c r="D45" s="2953"/>
      <c r="E45" s="2302"/>
      <c r="F45" s="2954"/>
      <c r="G45" s="2176"/>
      <c r="H45" s="1392"/>
      <c r="I45" s="1392"/>
      <c r="J45" s="1392"/>
      <c r="K45" s="1392"/>
      <c r="L45" s="1392"/>
      <c r="M45" s="1392"/>
      <c r="N45" s="1392"/>
      <c r="O45" s="1392"/>
      <c r="P45" s="1392"/>
      <c r="Q45" s="2177"/>
      <c r="R45" s="2079"/>
      <c r="S45" s="1732"/>
      <c r="T45" s="1732"/>
      <c r="U45" s="1732"/>
      <c r="V45" s="1602"/>
      <c r="W45" s="1603"/>
      <c r="X45" s="1603"/>
      <c r="Y45" s="1569"/>
      <c r="Z45" s="1569"/>
      <c r="AA45" s="1569"/>
      <c r="AB45" s="1569"/>
      <c r="AC45" s="1569"/>
      <c r="AD45" s="1569"/>
      <c r="AE45" s="1569"/>
      <c r="AF45" s="1569"/>
      <c r="AG45" s="1569"/>
      <c r="AH45" s="1569"/>
      <c r="AI45" s="1569"/>
      <c r="AJ45" s="1569"/>
      <c r="AK45" s="1569"/>
      <c r="AL45" s="1569"/>
      <c r="AM45" s="1569"/>
      <c r="AN45" s="1569"/>
      <c r="AO45" s="1569"/>
      <c r="AP45" s="1569"/>
      <c r="AQ45" s="1569"/>
      <c r="AR45" s="1569"/>
      <c r="AS45" s="1569"/>
      <c r="AT45" s="2025"/>
      <c r="AU45" s="1627"/>
      <c r="AV45" s="1870"/>
      <c r="AW45" s="1580"/>
      <c r="AX45" s="1581"/>
      <c r="BA45" s="18"/>
      <c r="BB45" s="1582"/>
      <c r="BC45" s="1581"/>
      <c r="BH45" s="1581"/>
      <c r="BI45" s="1581"/>
      <c r="BJ45" s="1581"/>
      <c r="BK45" s="1581"/>
      <c r="BL45" s="1581"/>
      <c r="BM45" s="1985"/>
      <c r="BN45" s="1990"/>
      <c r="BO45" s="1732"/>
      <c r="BP45" s="1732"/>
      <c r="BQ45" s="1732"/>
      <c r="BR45" s="1602" t="str">
        <f>IFERROR(MID($BR65,LEN($BR65)-10,1),"")</f>
        <v/>
      </c>
      <c r="BS45" s="1603"/>
      <c r="BT45" s="1603"/>
      <c r="BU45" s="1569" t="str">
        <f>IFERROR(MID($BR65,LEN($BR65)-9,1),"")</f>
        <v/>
      </c>
      <c r="BV45" s="1569"/>
      <c r="BW45" s="1569"/>
      <c r="BX45" s="1613" t="str">
        <f>IFERROR(MID($BR65,LEN($BR65)-8,1),"")</f>
        <v/>
      </c>
      <c r="BY45" s="1569"/>
      <c r="BZ45" s="1569"/>
      <c r="CA45" s="1569" t="str">
        <f>IFERROR(MID($BR65,LEN($BR65)-7,1),"")</f>
        <v/>
      </c>
      <c r="CB45" s="1569"/>
      <c r="CC45" s="1569"/>
      <c r="CD45" s="1569" t="str">
        <f>IFERROR(MID($BR65,LEN($BR65)-6,1),"")</f>
        <v/>
      </c>
      <c r="CE45" s="1569"/>
      <c r="CF45" s="1569"/>
      <c r="CG45" s="1569" t="str">
        <f>IFERROR(MID($BR65,LEN($BR65)-5,1),"")</f>
        <v>2</v>
      </c>
      <c r="CH45" s="1569"/>
      <c r="CI45" s="1569"/>
      <c r="CJ45" s="1569" t="str">
        <f>IFERROR(MID($BR65,LEN($BR65)-4,1),"")</f>
        <v>5</v>
      </c>
      <c r="CK45" s="1569"/>
      <c r="CL45" s="1569"/>
      <c r="CM45" s="1569" t="str">
        <f>IFERROR(MID($BR65,LEN($BR65)-3,1),"")</f>
        <v>1</v>
      </c>
      <c r="CN45" s="1569"/>
      <c r="CO45" s="1569"/>
      <c r="CP45" s="1569" t="str">
        <f>IFERROR(MID($BR65,LEN($BR65)-2,1),"")</f>
        <v>0</v>
      </c>
      <c r="CQ45" s="1569"/>
      <c r="CR45" s="1569"/>
      <c r="CS45" s="1569" t="str">
        <f>IFERROR(MID($BR65,LEN($BR65)-1,1),"")</f>
        <v>1</v>
      </c>
      <c r="CT45" s="1569"/>
      <c r="CU45" s="1569"/>
      <c r="CV45" s="1569" t="str">
        <f>IFERROR(MID($BR65,LEN($BR65),1),"")</f>
        <v>3</v>
      </c>
      <c r="CW45" s="1569"/>
      <c r="CX45" s="1583"/>
      <c r="CY45" s="1580"/>
      <c r="CZ45" s="1581"/>
      <c r="DC45" s="18"/>
      <c r="DD45" s="1701"/>
      <c r="DE45" s="1702"/>
      <c r="DF45" s="1702"/>
      <c r="DG45" s="1702"/>
    </row>
    <row r="46" spans="4:111" ht="8.25" customHeight="1">
      <c r="D46" s="2953"/>
      <c r="E46" s="2302"/>
      <c r="F46" s="2954"/>
      <c r="G46" s="2176"/>
      <c r="H46" s="1392"/>
      <c r="I46" s="1392"/>
      <c r="J46" s="1392"/>
      <c r="K46" s="1392"/>
      <c r="L46" s="1392"/>
      <c r="M46" s="1392"/>
      <c r="N46" s="1392"/>
      <c r="O46" s="1392"/>
      <c r="P46" s="1392"/>
      <c r="Q46" s="2177"/>
      <c r="R46" s="2079"/>
      <c r="S46" s="1732"/>
      <c r="T46" s="1732"/>
      <c r="U46" s="1732"/>
      <c r="V46" s="1602"/>
      <c r="W46" s="1603"/>
      <c r="X46" s="1603"/>
      <c r="Y46" s="1569"/>
      <c r="Z46" s="1569"/>
      <c r="AA46" s="1569"/>
      <c r="AB46" s="1569"/>
      <c r="AC46" s="1569"/>
      <c r="AD46" s="1569"/>
      <c r="AE46" s="1569"/>
      <c r="AF46" s="1569"/>
      <c r="AG46" s="1569"/>
      <c r="AH46" s="1569"/>
      <c r="AI46" s="1569"/>
      <c r="AJ46" s="1569"/>
      <c r="AK46" s="1569"/>
      <c r="AL46" s="1569"/>
      <c r="AM46" s="1569"/>
      <c r="AN46" s="1569"/>
      <c r="AO46" s="1569"/>
      <c r="AP46" s="1569"/>
      <c r="AQ46" s="1569"/>
      <c r="AR46" s="1569"/>
      <c r="AS46" s="1569"/>
      <c r="AT46" s="1629"/>
      <c r="AU46" s="1630"/>
      <c r="AV46" s="1674"/>
      <c r="AW46" s="1582"/>
      <c r="AX46" s="1581"/>
      <c r="BA46" s="18"/>
      <c r="BB46" s="2935" t="e">
        <f>IF(#REF!=#REF!,BB51+BB56,IF(#REF!=0,BB56,IF(#REF!=0,BB51,BB51+BB56)))</f>
        <v>#REF!</v>
      </c>
      <c r="BC46" s="2936"/>
      <c r="BD46" s="2936"/>
      <c r="BE46" s="2936"/>
      <c r="BF46" s="2936"/>
      <c r="BG46" s="2936"/>
      <c r="BH46" s="2936"/>
      <c r="BI46" s="2936"/>
      <c r="BJ46" s="2936"/>
      <c r="BK46" s="2936"/>
      <c r="BL46" s="2936"/>
      <c r="BM46" s="2937"/>
      <c r="BN46" s="1990"/>
      <c r="BO46" s="1732"/>
      <c r="BP46" s="1732"/>
      <c r="BQ46" s="1732"/>
      <c r="BR46" s="1602"/>
      <c r="BS46" s="1603"/>
      <c r="BT46" s="1603"/>
      <c r="BU46" s="1569"/>
      <c r="BV46" s="1569"/>
      <c r="BW46" s="1569"/>
      <c r="BX46" s="1613"/>
      <c r="BY46" s="1569"/>
      <c r="BZ46" s="1569"/>
      <c r="CA46" s="1569"/>
      <c r="CB46" s="1569"/>
      <c r="CC46" s="1569"/>
      <c r="CD46" s="1569"/>
      <c r="CE46" s="1569"/>
      <c r="CF46" s="1569"/>
      <c r="CG46" s="1569"/>
      <c r="CH46" s="1569"/>
      <c r="CI46" s="1569"/>
      <c r="CJ46" s="1569"/>
      <c r="CK46" s="1569"/>
      <c r="CL46" s="1569"/>
      <c r="CM46" s="1569"/>
      <c r="CN46" s="1569"/>
      <c r="CO46" s="1569"/>
      <c r="CP46" s="1569"/>
      <c r="CQ46" s="1569"/>
      <c r="CR46" s="1569"/>
      <c r="CS46" s="1569"/>
      <c r="CT46" s="1569"/>
      <c r="CU46" s="1569"/>
      <c r="CV46" s="1569"/>
      <c r="CW46" s="1569"/>
      <c r="CX46" s="1583"/>
      <c r="CY46" s="1582"/>
      <c r="CZ46" s="1581"/>
      <c r="DC46" s="18"/>
      <c r="DD46" s="1701"/>
      <c r="DE46" s="1702"/>
      <c r="DF46" s="1702"/>
      <c r="DG46" s="1702"/>
    </row>
    <row r="47" spans="4:111" ht="8.25" customHeight="1">
      <c r="D47" s="2953"/>
      <c r="E47" s="2302"/>
      <c r="F47" s="2954"/>
      <c r="G47" s="2176"/>
      <c r="H47" s="1392"/>
      <c r="I47" s="1392"/>
      <c r="J47" s="1392"/>
      <c r="K47" s="1392"/>
      <c r="L47" s="1392"/>
      <c r="M47" s="1392"/>
      <c r="N47" s="1392"/>
      <c r="O47" s="1392"/>
      <c r="P47" s="1392"/>
      <c r="Q47" s="2177"/>
      <c r="R47" s="2079"/>
      <c r="S47" s="1732"/>
      <c r="T47" s="1732"/>
      <c r="U47" s="1732"/>
      <c r="V47" s="1602"/>
      <c r="W47" s="1603"/>
      <c r="X47" s="1603"/>
      <c r="Y47" s="1569"/>
      <c r="Z47" s="1569"/>
      <c r="AA47" s="1569"/>
      <c r="AB47" s="1569"/>
      <c r="AC47" s="1569"/>
      <c r="AD47" s="1569"/>
      <c r="AE47" s="1569"/>
      <c r="AF47" s="1569"/>
      <c r="AG47" s="1569"/>
      <c r="AH47" s="1569"/>
      <c r="AI47" s="1569"/>
      <c r="AJ47" s="1569"/>
      <c r="AK47" s="1569"/>
      <c r="AL47" s="1569"/>
      <c r="AM47" s="1569"/>
      <c r="AN47" s="1569"/>
      <c r="AO47" s="1569"/>
      <c r="AP47" s="1569"/>
      <c r="AQ47" s="1569"/>
      <c r="AR47" s="1569"/>
      <c r="AS47" s="1569"/>
      <c r="AT47" s="1599"/>
      <c r="AU47" s="1632"/>
      <c r="AV47" s="1640"/>
      <c r="AW47" s="1582"/>
      <c r="AX47" s="1581"/>
      <c r="AY47" s="1715" t="s">
        <v>22</v>
      </c>
      <c r="AZ47" s="1715"/>
      <c r="BA47" s="1741"/>
      <c r="BB47" s="2935"/>
      <c r="BC47" s="2936"/>
      <c r="BD47" s="2936"/>
      <c r="BE47" s="2936"/>
      <c r="BF47" s="2936"/>
      <c r="BG47" s="2936"/>
      <c r="BH47" s="2936"/>
      <c r="BI47" s="2936"/>
      <c r="BJ47" s="2936"/>
      <c r="BK47" s="2936"/>
      <c r="BL47" s="2936"/>
      <c r="BM47" s="2937"/>
      <c r="BN47" s="1990"/>
      <c r="BO47" s="1732"/>
      <c r="BP47" s="1732"/>
      <c r="BQ47" s="1732"/>
      <c r="BR47" s="1602"/>
      <c r="BS47" s="1603"/>
      <c r="BT47" s="1603"/>
      <c r="BU47" s="1569"/>
      <c r="BV47" s="1569"/>
      <c r="BW47" s="1569"/>
      <c r="BX47" s="1613"/>
      <c r="BY47" s="1569"/>
      <c r="BZ47" s="1569"/>
      <c r="CA47" s="1569"/>
      <c r="CB47" s="1569"/>
      <c r="CC47" s="1569"/>
      <c r="CD47" s="1569"/>
      <c r="CE47" s="1569"/>
      <c r="CF47" s="1569"/>
      <c r="CG47" s="1569"/>
      <c r="CH47" s="1569"/>
      <c r="CI47" s="1569"/>
      <c r="CJ47" s="1569"/>
      <c r="CK47" s="1569"/>
      <c r="CL47" s="1569"/>
      <c r="CM47" s="1569"/>
      <c r="CN47" s="1569"/>
      <c r="CO47" s="1569"/>
      <c r="CP47" s="1569"/>
      <c r="CQ47" s="1569"/>
      <c r="CR47" s="1569"/>
      <c r="CS47" s="1569"/>
      <c r="CT47" s="1569"/>
      <c r="CU47" s="1569"/>
      <c r="CV47" s="1569"/>
      <c r="CW47" s="1569"/>
      <c r="CX47" s="1583"/>
      <c r="CY47" s="1582"/>
      <c r="CZ47" s="1581"/>
      <c r="DA47" s="1581" t="s">
        <v>26</v>
      </c>
      <c r="DB47" s="1581"/>
      <c r="DC47" s="18"/>
      <c r="DD47" s="1701"/>
      <c r="DE47" s="1702"/>
      <c r="DF47" s="1702"/>
      <c r="DG47" s="1702"/>
    </row>
    <row r="48" spans="4:111" ht="8.25" customHeight="1">
      <c r="D48" s="2953"/>
      <c r="E48" s="2302"/>
      <c r="F48" s="2954"/>
      <c r="G48" s="2178"/>
      <c r="H48" s="2179"/>
      <c r="I48" s="2179"/>
      <c r="J48" s="2179"/>
      <c r="K48" s="2179"/>
      <c r="L48" s="2179"/>
      <c r="M48" s="2179"/>
      <c r="N48" s="2179"/>
      <c r="O48" s="2179"/>
      <c r="P48" s="2179"/>
      <c r="Q48" s="2180"/>
      <c r="R48" s="2080"/>
      <c r="S48" s="1733"/>
      <c r="T48" s="1733"/>
      <c r="U48" s="1733"/>
      <c r="AD48" s="1579" t="s">
        <v>113</v>
      </c>
      <c r="AE48" s="1579"/>
      <c r="AM48" s="1579" t="s">
        <v>113</v>
      </c>
      <c r="AN48" s="1579"/>
      <c r="AY48" s="1715"/>
      <c r="AZ48" s="1715"/>
      <c r="BA48" s="1741"/>
      <c r="BB48" s="2938"/>
      <c r="BC48" s="2939"/>
      <c r="BD48" s="2939"/>
      <c r="BE48" s="2939"/>
      <c r="BF48" s="2939"/>
      <c r="BG48" s="2939"/>
      <c r="BH48" s="2939"/>
      <c r="BI48" s="2939"/>
      <c r="BJ48" s="2939"/>
      <c r="BK48" s="2939"/>
      <c r="BL48" s="2939"/>
      <c r="BM48" s="2940"/>
      <c r="BN48" s="1991"/>
      <c r="BO48" s="1733"/>
      <c r="BP48" s="1733"/>
      <c r="BQ48" s="1733"/>
      <c r="BR48" s="41"/>
      <c r="BS48" s="41"/>
      <c r="BT48" s="41"/>
      <c r="BU48" s="41"/>
      <c r="BV48" s="41"/>
      <c r="BW48" s="1579" t="s">
        <v>113</v>
      </c>
      <c r="BX48" s="1579"/>
      <c r="BY48" s="12"/>
      <c r="BZ48" s="12"/>
      <c r="CA48" s="12"/>
      <c r="CB48" s="12"/>
      <c r="CC48" s="12"/>
      <c r="CD48" s="12"/>
      <c r="CE48" s="12"/>
      <c r="CF48" s="1579" t="s">
        <v>113</v>
      </c>
      <c r="CG48" s="1579"/>
      <c r="CH48" s="12"/>
      <c r="CI48" s="12"/>
      <c r="CJ48" s="12"/>
      <c r="CK48" s="12"/>
      <c r="CL48" s="12"/>
      <c r="CM48" s="12"/>
      <c r="CN48" s="12"/>
      <c r="CO48" s="1579" t="s">
        <v>113</v>
      </c>
      <c r="CP48" s="1579"/>
      <c r="CQ48" s="12"/>
      <c r="CR48" s="12"/>
      <c r="CS48" s="12"/>
      <c r="CT48" s="12"/>
      <c r="CU48" s="12"/>
      <c r="CV48" s="12"/>
      <c r="CW48" s="12"/>
      <c r="CX48" s="12"/>
      <c r="CY48" s="12"/>
      <c r="CZ48" s="12"/>
      <c r="DA48" s="1584"/>
      <c r="DB48" s="1584"/>
      <c r="DC48" s="20"/>
      <c r="DD48" s="1701"/>
      <c r="DE48" s="1702"/>
      <c r="DF48" s="1702"/>
      <c r="DG48" s="1702"/>
    </row>
    <row r="49" spans="4:111" ht="8.25" customHeight="1">
      <c r="D49" s="2953"/>
      <c r="E49" s="2302"/>
      <c r="F49" s="2954"/>
      <c r="G49" s="2028" t="s">
        <v>40</v>
      </c>
      <c r="H49" s="2029"/>
      <c r="I49" s="2029"/>
      <c r="J49" s="2029"/>
      <c r="K49" s="2029"/>
      <c r="L49" s="2029"/>
      <c r="M49" s="2029"/>
      <c r="N49" s="2029"/>
      <c r="O49" s="2029"/>
      <c r="P49" s="2029"/>
      <c r="Q49" s="2030"/>
      <c r="R49" s="2078" t="s">
        <v>114</v>
      </c>
      <c r="S49" s="1989"/>
      <c r="T49" s="1989"/>
      <c r="U49" s="1989"/>
      <c r="V49" s="14"/>
      <c r="W49" s="14" t="s">
        <v>31</v>
      </c>
      <c r="X49" s="14"/>
      <c r="Y49" s="14"/>
      <c r="Z49" s="14" t="s">
        <v>32</v>
      </c>
      <c r="AA49" s="14"/>
      <c r="AB49" s="14"/>
      <c r="AC49" s="14" t="s">
        <v>33</v>
      </c>
      <c r="AD49" s="14"/>
      <c r="AE49" s="14"/>
      <c r="AF49" s="14" t="s">
        <v>34</v>
      </c>
      <c r="AG49" s="14"/>
      <c r="AH49" s="14"/>
      <c r="AI49" s="14" t="s">
        <v>31</v>
      </c>
      <c r="AJ49" s="14"/>
      <c r="AK49" s="14"/>
      <c r="AL49" s="14" t="s">
        <v>32</v>
      </c>
      <c r="AM49" s="14"/>
      <c r="AN49" s="14"/>
      <c r="AO49" s="14" t="s">
        <v>33</v>
      </c>
      <c r="AP49" s="14"/>
      <c r="AQ49" s="14"/>
      <c r="AR49" s="14" t="s">
        <v>35</v>
      </c>
      <c r="AS49" s="14"/>
      <c r="AT49" s="14"/>
      <c r="AU49" s="14" t="s">
        <v>31</v>
      </c>
      <c r="AV49" s="14"/>
      <c r="AW49" s="13"/>
      <c r="AX49" s="13"/>
      <c r="AY49" s="13"/>
      <c r="AZ49" s="13"/>
      <c r="BA49" s="15"/>
      <c r="BB49" s="1634" t="s">
        <v>114</v>
      </c>
      <c r="BC49" s="1978"/>
      <c r="BH49" s="1978" t="s">
        <v>41</v>
      </c>
      <c r="BI49" s="1978"/>
      <c r="BJ49" s="1978"/>
      <c r="BK49" s="1978"/>
      <c r="BL49" s="1978"/>
      <c r="BM49" s="1636"/>
      <c r="BN49" s="1732" t="s">
        <v>114</v>
      </c>
      <c r="BO49" s="1732"/>
      <c r="BP49" s="1732"/>
      <c r="BQ49" s="1732"/>
      <c r="BR49" s="21"/>
      <c r="BS49" s="21" t="s">
        <v>32</v>
      </c>
      <c r="BT49" s="21"/>
      <c r="BU49" s="21"/>
      <c r="BV49" s="21" t="s">
        <v>33</v>
      </c>
      <c r="BW49" s="21"/>
      <c r="BX49" s="21"/>
      <c r="BY49" s="21" t="s">
        <v>34</v>
      </c>
      <c r="BZ49" s="21"/>
      <c r="CA49" s="21"/>
      <c r="CB49" s="21" t="s">
        <v>31</v>
      </c>
      <c r="CC49" s="21"/>
      <c r="CD49" s="21"/>
      <c r="CE49" s="21" t="s">
        <v>32</v>
      </c>
      <c r="CF49" s="21"/>
      <c r="CG49" s="21"/>
      <c r="CH49" s="21" t="s">
        <v>33</v>
      </c>
      <c r="CI49" s="21"/>
      <c r="CJ49" s="21"/>
      <c r="CK49" s="21" t="s">
        <v>35</v>
      </c>
      <c r="CL49" s="21"/>
      <c r="CM49" s="21"/>
      <c r="CN49" s="21" t="s">
        <v>31</v>
      </c>
      <c r="CO49" s="21"/>
      <c r="CP49" s="21"/>
      <c r="CQ49" s="21" t="s">
        <v>32</v>
      </c>
      <c r="CR49" s="21"/>
      <c r="CS49" s="21"/>
      <c r="CT49" s="21" t="s">
        <v>33</v>
      </c>
      <c r="CU49" s="21"/>
      <c r="CV49" s="21"/>
      <c r="CW49" s="21" t="s">
        <v>26</v>
      </c>
      <c r="CX49" s="21"/>
      <c r="DC49" s="15"/>
      <c r="DD49" s="1701"/>
      <c r="DE49" s="1702"/>
      <c r="DF49" s="1702"/>
      <c r="DG49" s="1702"/>
    </row>
    <row r="50" spans="4:111" ht="8.25" customHeight="1" thickBot="1">
      <c r="D50" s="2953"/>
      <c r="E50" s="2302"/>
      <c r="F50" s="2954"/>
      <c r="G50" s="2031"/>
      <c r="H50" s="1096"/>
      <c r="I50" s="1096"/>
      <c r="J50" s="1096"/>
      <c r="K50" s="1096"/>
      <c r="L50" s="1096"/>
      <c r="M50" s="1096"/>
      <c r="N50" s="1096"/>
      <c r="O50" s="1096"/>
      <c r="P50" s="1096"/>
      <c r="Q50" s="2032"/>
      <c r="R50" s="2079"/>
      <c r="S50" s="1732"/>
      <c r="T50" s="1732"/>
      <c r="U50" s="1732"/>
      <c r="V50" s="1602" t="str">
        <f>IFERROR(MID($V65,LEN($V65)-8,1),"")</f>
        <v/>
      </c>
      <c r="W50" s="1603"/>
      <c r="X50" s="1603"/>
      <c r="Y50" s="1569" t="str">
        <f>IFERROR(MID($V65,LEN($V65)-7,1),"")</f>
        <v/>
      </c>
      <c r="Z50" s="1569"/>
      <c r="AA50" s="1569"/>
      <c r="AB50" s="1569" t="str">
        <f>IFERROR(MID($V65,LEN($V65)-6,1),"")</f>
        <v/>
      </c>
      <c r="AC50" s="1569"/>
      <c r="AD50" s="1569"/>
      <c r="AE50" s="1569" t="str">
        <f>IFERROR(MID($V65,LEN($V65)-5,1),"")</f>
        <v/>
      </c>
      <c r="AF50" s="1569"/>
      <c r="AG50" s="1569"/>
      <c r="AH50" s="1569" t="str">
        <f>IFERROR(MID($V65,LEN($V65)-4,1),"")</f>
        <v>2</v>
      </c>
      <c r="AI50" s="1569"/>
      <c r="AJ50" s="1569"/>
      <c r="AK50" s="1569" t="str">
        <f>IFERROR(MID($V65,LEN($V65)-3,1),"")</f>
        <v>4</v>
      </c>
      <c r="AL50" s="1569"/>
      <c r="AM50" s="1569"/>
      <c r="AN50" s="2025" t="str">
        <f>IFERROR(MID($V65,LEN($V65)-2,1),"")</f>
        <v>1</v>
      </c>
      <c r="AO50" s="1627"/>
      <c r="AP50" s="1628"/>
      <c r="AQ50" s="1569" t="str">
        <f>IFERROR(MID($V65,LEN($V65)-1,1),"")</f>
        <v>7</v>
      </c>
      <c r="AR50" s="1569"/>
      <c r="AS50" s="1569"/>
      <c r="AT50" s="1569" t="str">
        <f>IFERROR(MID($V65,LEN($V65),1),"")</f>
        <v>2</v>
      </c>
      <c r="AU50" s="1569"/>
      <c r="AV50" s="1583"/>
      <c r="AW50" s="1470"/>
      <c r="AX50" s="1581"/>
      <c r="BA50" s="18"/>
      <c r="BB50" s="1582"/>
      <c r="BC50" s="1581"/>
      <c r="BH50" s="1581"/>
      <c r="BI50" s="1581"/>
      <c r="BJ50" s="1581"/>
      <c r="BK50" s="1581"/>
      <c r="BL50" s="1581"/>
      <c r="BM50" s="1985"/>
      <c r="BN50" s="1732"/>
      <c r="BO50" s="1732"/>
      <c r="BP50" s="1732"/>
      <c r="BQ50" s="1732"/>
      <c r="BR50" s="1602" t="str">
        <f>IFERROR(MID($BR66,LEN($BR66)-10,1),"")</f>
        <v/>
      </c>
      <c r="BS50" s="1603"/>
      <c r="BT50" s="1603"/>
      <c r="BU50" s="1569" t="str">
        <f>IFERROR(MID($BR66,LEN($BR66)-9,1),"")</f>
        <v/>
      </c>
      <c r="BV50" s="1569"/>
      <c r="BW50" s="1569"/>
      <c r="BX50" s="1613" t="str">
        <f>IFERROR(MID($BR66,LEN($BR66)-8,1),"")</f>
        <v/>
      </c>
      <c r="BY50" s="1569"/>
      <c r="BZ50" s="1569"/>
      <c r="CA50" s="1569" t="str">
        <f>IFERROR(MID($BR66,LEN($BR66)-7,1),"")</f>
        <v/>
      </c>
      <c r="CB50" s="1569"/>
      <c r="CC50" s="1569"/>
      <c r="CD50" s="1569" t="str">
        <f>IFERROR(MID($BR66,LEN($BR66)-6,1),"")</f>
        <v/>
      </c>
      <c r="CE50" s="1569"/>
      <c r="CF50" s="1569"/>
      <c r="CG50" s="1569" t="str">
        <f>IFERROR(MID($BR66,LEN($BR66)-5,1),"")</f>
        <v/>
      </c>
      <c r="CH50" s="1569"/>
      <c r="CI50" s="1569"/>
      <c r="CJ50" s="1569" t="str">
        <f>IFERROR(MID($BR66,LEN($BR66)-4,1),"")</f>
        <v>7</v>
      </c>
      <c r="CK50" s="1569"/>
      <c r="CL50" s="1569"/>
      <c r="CM50" s="1569" t="str">
        <f>IFERROR(MID($BR66,LEN($BR66)-3,1),"")</f>
        <v>2</v>
      </c>
      <c r="CN50" s="1569"/>
      <c r="CO50" s="1569"/>
      <c r="CP50" s="1569" t="str">
        <f>IFERROR(MID($BR66,LEN($BR66)-2,1),"")</f>
        <v>5</v>
      </c>
      <c r="CQ50" s="1569"/>
      <c r="CR50" s="1569"/>
      <c r="CS50" s="1569" t="str">
        <f>IFERROR(MID($BR66,LEN($BR66)-1,1),"")</f>
        <v>1</v>
      </c>
      <c r="CT50" s="1569"/>
      <c r="CU50" s="1569"/>
      <c r="CV50" s="1569" t="str">
        <f>IFERROR(MID($BR66,LEN($BR66),1),"")</f>
        <v>6</v>
      </c>
      <c r="CW50" s="1569"/>
      <c r="CX50" s="1583"/>
      <c r="CY50" s="1580"/>
      <c r="CZ50" s="1581"/>
      <c r="DC50" s="18"/>
      <c r="DD50" s="1701"/>
      <c r="DE50" s="1702"/>
      <c r="DF50" s="1702"/>
      <c r="DG50" s="1702"/>
    </row>
    <row r="51" spans="4:111" ht="8.25" customHeight="1">
      <c r="D51" s="2953"/>
      <c r="E51" s="2302"/>
      <c r="F51" s="2954"/>
      <c r="G51" s="2031"/>
      <c r="H51" s="1096"/>
      <c r="I51" s="1096"/>
      <c r="J51" s="1096"/>
      <c r="K51" s="1096"/>
      <c r="L51" s="1096"/>
      <c r="M51" s="1096"/>
      <c r="N51" s="1096"/>
      <c r="O51" s="1096"/>
      <c r="P51" s="1096"/>
      <c r="Q51" s="2032"/>
      <c r="R51" s="2079"/>
      <c r="S51" s="1732"/>
      <c r="T51" s="1732"/>
      <c r="U51" s="1732"/>
      <c r="V51" s="1602"/>
      <c r="W51" s="1603"/>
      <c r="X51" s="1603"/>
      <c r="Y51" s="1569"/>
      <c r="Z51" s="1569"/>
      <c r="AA51" s="1569"/>
      <c r="AB51" s="1569"/>
      <c r="AC51" s="1569"/>
      <c r="AD51" s="1569"/>
      <c r="AE51" s="1569"/>
      <c r="AF51" s="1569"/>
      <c r="AG51" s="1569"/>
      <c r="AH51" s="1569"/>
      <c r="AI51" s="1569"/>
      <c r="AJ51" s="1569"/>
      <c r="AK51" s="1569"/>
      <c r="AL51" s="1569"/>
      <c r="AM51" s="1569"/>
      <c r="AN51" s="1629"/>
      <c r="AO51" s="1630"/>
      <c r="AP51" s="1631"/>
      <c r="AQ51" s="1569"/>
      <c r="AR51" s="1569"/>
      <c r="AS51" s="1569"/>
      <c r="AT51" s="1569"/>
      <c r="AU51" s="1569"/>
      <c r="AV51" s="1583"/>
      <c r="AW51" s="1581"/>
      <c r="AX51" s="1581"/>
      <c r="BB51" s="2941">
        <v>3</v>
      </c>
      <c r="BC51" s="2942"/>
      <c r="BD51" s="2942"/>
      <c r="BE51" s="2942"/>
      <c r="BF51" s="2942"/>
      <c r="BG51" s="2942"/>
      <c r="BH51" s="2942"/>
      <c r="BI51" s="2942"/>
      <c r="BJ51" s="2942"/>
      <c r="BK51" s="2942"/>
      <c r="BL51" s="2942"/>
      <c r="BM51" s="2943"/>
      <c r="BN51" s="1732"/>
      <c r="BO51" s="1732"/>
      <c r="BP51" s="1732"/>
      <c r="BQ51" s="1732"/>
      <c r="BR51" s="1602"/>
      <c r="BS51" s="1603"/>
      <c r="BT51" s="1603"/>
      <c r="BU51" s="1569"/>
      <c r="BV51" s="1569"/>
      <c r="BW51" s="1569"/>
      <c r="BX51" s="1613"/>
      <c r="BY51" s="1569"/>
      <c r="BZ51" s="1569"/>
      <c r="CA51" s="1569"/>
      <c r="CB51" s="1569"/>
      <c r="CC51" s="1569"/>
      <c r="CD51" s="1569"/>
      <c r="CE51" s="1569"/>
      <c r="CF51" s="1569"/>
      <c r="CG51" s="1569"/>
      <c r="CH51" s="1569"/>
      <c r="CI51" s="1569"/>
      <c r="CJ51" s="1569"/>
      <c r="CK51" s="1569"/>
      <c r="CL51" s="1569"/>
      <c r="CM51" s="1569"/>
      <c r="CN51" s="1569"/>
      <c r="CO51" s="1569"/>
      <c r="CP51" s="1569"/>
      <c r="CQ51" s="1569"/>
      <c r="CR51" s="1569"/>
      <c r="CS51" s="1569"/>
      <c r="CT51" s="1569"/>
      <c r="CU51" s="1569"/>
      <c r="CV51" s="1569"/>
      <c r="CW51" s="1569"/>
      <c r="CX51" s="1583"/>
      <c r="CY51" s="1582"/>
      <c r="CZ51" s="1581"/>
      <c r="DC51" s="18"/>
      <c r="DD51" s="1701"/>
      <c r="DE51" s="1702"/>
      <c r="DF51" s="1702"/>
      <c r="DG51" s="1702"/>
    </row>
    <row r="52" spans="4:111" ht="8.25" customHeight="1">
      <c r="D52" s="2953"/>
      <c r="E52" s="2302"/>
      <c r="F52" s="2954"/>
      <c r="G52" s="2031"/>
      <c r="H52" s="1096"/>
      <c r="I52" s="1096"/>
      <c r="J52" s="1096"/>
      <c r="K52" s="1096"/>
      <c r="L52" s="1096"/>
      <c r="M52" s="1096"/>
      <c r="N52" s="1096"/>
      <c r="O52" s="1096"/>
      <c r="P52" s="1096"/>
      <c r="Q52" s="2032"/>
      <c r="R52" s="2079"/>
      <c r="S52" s="1732"/>
      <c r="T52" s="1732"/>
      <c r="U52" s="1732"/>
      <c r="V52" s="1602"/>
      <c r="W52" s="1603"/>
      <c r="X52" s="1603"/>
      <c r="Y52" s="1569"/>
      <c r="Z52" s="1569"/>
      <c r="AA52" s="1569"/>
      <c r="AB52" s="1569"/>
      <c r="AC52" s="1569"/>
      <c r="AD52" s="1569"/>
      <c r="AE52" s="1569"/>
      <c r="AF52" s="1569"/>
      <c r="AG52" s="1569"/>
      <c r="AH52" s="1569"/>
      <c r="AI52" s="1569"/>
      <c r="AJ52" s="1569"/>
      <c r="AK52" s="1569"/>
      <c r="AL52" s="1569"/>
      <c r="AM52" s="1569"/>
      <c r="AN52" s="1599"/>
      <c r="AO52" s="1632"/>
      <c r="AP52" s="1633"/>
      <c r="AQ52" s="1569"/>
      <c r="AR52" s="1569"/>
      <c r="AS52" s="1569"/>
      <c r="AT52" s="1569"/>
      <c r="AU52" s="1569"/>
      <c r="AV52" s="1583"/>
      <c r="AW52" s="1581"/>
      <c r="AX52" s="1581"/>
      <c r="AY52" s="1715" t="s">
        <v>22</v>
      </c>
      <c r="AZ52" s="1715"/>
      <c r="BA52" s="1715"/>
      <c r="BB52" s="2944"/>
      <c r="BC52" s="2945"/>
      <c r="BD52" s="2945"/>
      <c r="BE52" s="2945"/>
      <c r="BF52" s="2945"/>
      <c r="BG52" s="2945"/>
      <c r="BH52" s="2945"/>
      <c r="BI52" s="2945"/>
      <c r="BJ52" s="2945"/>
      <c r="BK52" s="2945"/>
      <c r="BL52" s="2945"/>
      <c r="BM52" s="2946"/>
      <c r="BN52" s="1732"/>
      <c r="BO52" s="1732"/>
      <c r="BP52" s="1732"/>
      <c r="BQ52" s="1732"/>
      <c r="BR52" s="1602"/>
      <c r="BS52" s="1603"/>
      <c r="BT52" s="1603"/>
      <c r="BU52" s="1569"/>
      <c r="BV52" s="1569"/>
      <c r="BW52" s="1569"/>
      <c r="BX52" s="1613"/>
      <c r="BY52" s="1569"/>
      <c r="BZ52" s="1569"/>
      <c r="CA52" s="1569"/>
      <c r="CB52" s="1569"/>
      <c r="CC52" s="1569"/>
      <c r="CD52" s="1569"/>
      <c r="CE52" s="1569"/>
      <c r="CF52" s="1569"/>
      <c r="CG52" s="1569"/>
      <c r="CH52" s="1569"/>
      <c r="CI52" s="1569"/>
      <c r="CJ52" s="1569"/>
      <c r="CK52" s="1569"/>
      <c r="CL52" s="1569"/>
      <c r="CM52" s="1569"/>
      <c r="CN52" s="1569"/>
      <c r="CO52" s="1569"/>
      <c r="CP52" s="1569"/>
      <c r="CQ52" s="1569"/>
      <c r="CR52" s="1569"/>
      <c r="CS52" s="1569"/>
      <c r="CT52" s="1569"/>
      <c r="CU52" s="1569"/>
      <c r="CV52" s="1569"/>
      <c r="CW52" s="1569"/>
      <c r="CX52" s="1583"/>
      <c r="CY52" s="1582"/>
      <c r="CZ52" s="1581"/>
      <c r="DA52" s="1581" t="s">
        <v>26</v>
      </c>
      <c r="DB52" s="1581"/>
      <c r="DC52" s="18"/>
      <c r="DD52" s="1701"/>
      <c r="DE52" s="1702"/>
      <c r="DF52" s="1702"/>
      <c r="DG52" s="1702"/>
    </row>
    <row r="53" spans="4:111" ht="8.25" customHeight="1" thickBot="1">
      <c r="D53" s="2953"/>
      <c r="E53" s="2302"/>
      <c r="F53" s="2954"/>
      <c r="G53" s="2033"/>
      <c r="H53" s="2034"/>
      <c r="I53" s="2034"/>
      <c r="J53" s="2034"/>
      <c r="K53" s="2034"/>
      <c r="L53" s="2034"/>
      <c r="M53" s="2034"/>
      <c r="N53" s="2034"/>
      <c r="O53" s="2034"/>
      <c r="P53" s="2034"/>
      <c r="Q53" s="2035"/>
      <c r="R53" s="2080"/>
      <c r="S53" s="1733"/>
      <c r="T53" s="1733"/>
      <c r="U53" s="1733"/>
      <c r="V53" s="12"/>
      <c r="W53" s="12"/>
      <c r="X53" s="12"/>
      <c r="Y53" s="12"/>
      <c r="Z53" s="12"/>
      <c r="AA53" s="12"/>
      <c r="AB53" s="12"/>
      <c r="AC53" s="12"/>
      <c r="AD53" s="1579" t="s">
        <v>113</v>
      </c>
      <c r="AE53" s="1579"/>
      <c r="AF53" s="12"/>
      <c r="AG53" s="12"/>
      <c r="AH53" s="12"/>
      <c r="AI53" s="12"/>
      <c r="AJ53" s="12"/>
      <c r="AK53" s="12"/>
      <c r="AL53" s="12"/>
      <c r="AM53" s="1579" t="s">
        <v>113</v>
      </c>
      <c r="AN53" s="1579"/>
      <c r="AO53" s="12"/>
      <c r="AP53" s="12"/>
      <c r="AQ53" s="12"/>
      <c r="AR53" s="12"/>
      <c r="AS53" s="12"/>
      <c r="AT53" s="12"/>
      <c r="AU53" s="12"/>
      <c r="AV53" s="12"/>
      <c r="AW53" s="12"/>
      <c r="AX53" s="12"/>
      <c r="AY53" s="1973"/>
      <c r="AZ53" s="1973"/>
      <c r="BA53" s="1973"/>
      <c r="BB53" s="2947"/>
      <c r="BC53" s="2948"/>
      <c r="BD53" s="2948"/>
      <c r="BE53" s="2948"/>
      <c r="BF53" s="2948"/>
      <c r="BG53" s="2948"/>
      <c r="BH53" s="2948"/>
      <c r="BI53" s="2948"/>
      <c r="BJ53" s="2948"/>
      <c r="BK53" s="2948"/>
      <c r="BL53" s="2948"/>
      <c r="BM53" s="2949"/>
      <c r="BN53" s="1733"/>
      <c r="BO53" s="1733"/>
      <c r="BP53" s="1733"/>
      <c r="BQ53" s="1733"/>
      <c r="BR53" s="41"/>
      <c r="BS53" s="41"/>
      <c r="BT53" s="41"/>
      <c r="BU53" s="41"/>
      <c r="BV53" s="41"/>
      <c r="BW53" s="1579" t="s">
        <v>113</v>
      </c>
      <c r="BX53" s="1579"/>
      <c r="BY53" s="12"/>
      <c r="BZ53" s="12"/>
      <c r="CA53" s="12"/>
      <c r="CB53" s="12"/>
      <c r="CC53" s="12"/>
      <c r="CD53" s="12"/>
      <c r="CE53" s="12"/>
      <c r="CF53" s="1579" t="s">
        <v>113</v>
      </c>
      <c r="CG53" s="1579"/>
      <c r="CH53" s="12"/>
      <c r="CI53" s="12"/>
      <c r="CJ53" s="12"/>
      <c r="CK53" s="12"/>
      <c r="CL53" s="12"/>
      <c r="CM53" s="12"/>
      <c r="CN53" s="12"/>
      <c r="CO53" s="1579" t="s">
        <v>113</v>
      </c>
      <c r="CP53" s="1579"/>
      <c r="CQ53" s="12"/>
      <c r="CR53" s="12"/>
      <c r="CS53" s="12"/>
      <c r="CT53" s="12"/>
      <c r="CU53" s="12"/>
      <c r="CV53" s="12"/>
      <c r="CW53" s="12"/>
      <c r="CX53" s="12"/>
      <c r="CY53" s="12"/>
      <c r="CZ53" s="12"/>
      <c r="DA53" s="1584"/>
      <c r="DB53" s="1584"/>
      <c r="DC53" s="20"/>
      <c r="DD53" s="1701"/>
      <c r="DE53" s="1702"/>
      <c r="DF53" s="1702"/>
      <c r="DG53" s="1702"/>
    </row>
    <row r="54" spans="4:111" ht="8.25" customHeight="1">
      <c r="D54" s="2953"/>
      <c r="E54" s="2302"/>
      <c r="F54" s="2954"/>
      <c r="G54" s="2028" t="s">
        <v>680</v>
      </c>
      <c r="H54" s="2029"/>
      <c r="I54" s="2029"/>
      <c r="J54" s="2029"/>
      <c r="K54" s="2029"/>
      <c r="L54" s="2029"/>
      <c r="M54" s="2029"/>
      <c r="N54" s="2029"/>
      <c r="O54" s="2029"/>
      <c r="P54" s="2029"/>
      <c r="Q54" s="2030"/>
      <c r="R54" s="2313" t="s">
        <v>117</v>
      </c>
      <c r="S54" s="1736"/>
      <c r="T54" s="1736"/>
      <c r="U54" s="1736"/>
      <c r="V54" s="14"/>
      <c r="W54" s="14" t="s">
        <v>31</v>
      </c>
      <c r="X54" s="14"/>
      <c r="Y54" s="14"/>
      <c r="Z54" s="14" t="s">
        <v>32</v>
      </c>
      <c r="AA54" s="14"/>
      <c r="AB54" s="14"/>
      <c r="AC54" s="14" t="s">
        <v>33</v>
      </c>
      <c r="AD54" s="14"/>
      <c r="AE54" s="14"/>
      <c r="AF54" s="14" t="s">
        <v>34</v>
      </c>
      <c r="AG54" s="14"/>
      <c r="AH54" s="14"/>
      <c r="AI54" s="14" t="s">
        <v>31</v>
      </c>
      <c r="AJ54" s="14"/>
      <c r="AK54" s="14"/>
      <c r="AL54" s="14" t="s">
        <v>32</v>
      </c>
      <c r="AM54" s="14"/>
      <c r="AN54" s="14"/>
      <c r="AO54" s="14" t="s">
        <v>33</v>
      </c>
      <c r="AP54" s="14"/>
      <c r="AQ54" s="14"/>
      <c r="AR54" s="14" t="s">
        <v>35</v>
      </c>
      <c r="AS54" s="14"/>
      <c r="AT54" s="14"/>
      <c r="AU54" s="14" t="s">
        <v>31</v>
      </c>
      <c r="AV54" s="14"/>
      <c r="AW54" s="13"/>
      <c r="AX54" s="13"/>
      <c r="AY54" s="13"/>
      <c r="AZ54" s="13"/>
      <c r="BA54" s="15"/>
      <c r="BB54" s="1634" t="s">
        <v>117</v>
      </c>
      <c r="BC54" s="1978"/>
      <c r="BH54" s="1978" t="s">
        <v>41</v>
      </c>
      <c r="BI54" s="1978"/>
      <c r="BJ54" s="1978"/>
      <c r="BK54" s="1978"/>
      <c r="BL54" s="1978"/>
      <c r="BM54" s="1636"/>
      <c r="BN54" s="1735" t="s">
        <v>117</v>
      </c>
      <c r="BO54" s="1736"/>
      <c r="BP54" s="1736"/>
      <c r="BQ54" s="1736"/>
      <c r="BR54" s="21"/>
      <c r="BS54" s="21" t="s">
        <v>32</v>
      </c>
      <c r="BT54" s="21"/>
      <c r="BU54" s="21"/>
      <c r="BV54" s="21" t="s">
        <v>33</v>
      </c>
      <c r="BW54" s="21"/>
      <c r="BX54" s="21"/>
      <c r="BY54" s="21" t="s">
        <v>34</v>
      </c>
      <c r="BZ54" s="21"/>
      <c r="CA54" s="21"/>
      <c r="CB54" s="21" t="s">
        <v>31</v>
      </c>
      <c r="CC54" s="21"/>
      <c r="CD54" s="21"/>
      <c r="CE54" s="21" t="s">
        <v>32</v>
      </c>
      <c r="CF54" s="21"/>
      <c r="CG54" s="21"/>
      <c r="CH54" s="21" t="s">
        <v>33</v>
      </c>
      <c r="CI54" s="21"/>
      <c r="CJ54" s="21"/>
      <c r="CK54" s="21" t="s">
        <v>35</v>
      </c>
      <c r="CL54" s="21"/>
      <c r="CM54" s="21"/>
      <c r="CN54" s="21" t="s">
        <v>31</v>
      </c>
      <c r="CO54" s="21"/>
      <c r="CP54" s="21"/>
      <c r="CQ54" s="21" t="s">
        <v>32</v>
      </c>
      <c r="CR54" s="21"/>
      <c r="CS54" s="21"/>
      <c r="CT54" s="21" t="s">
        <v>33</v>
      </c>
      <c r="CU54" s="21"/>
      <c r="CV54" s="21"/>
      <c r="CW54" s="21" t="s">
        <v>26</v>
      </c>
      <c r="CX54" s="21"/>
      <c r="CY54" s="13"/>
      <c r="CZ54" s="13"/>
      <c r="DA54" s="13"/>
      <c r="DB54" s="13"/>
      <c r="DC54" s="15"/>
      <c r="DF54" s="1702"/>
      <c r="DG54" s="1702"/>
    </row>
    <row r="55" spans="4:111" ht="8.25" customHeight="1" thickBot="1">
      <c r="D55" s="2953"/>
      <c r="E55" s="2302"/>
      <c r="F55" s="2954"/>
      <c r="G55" s="2031"/>
      <c r="H55" s="1096"/>
      <c r="I55" s="1096"/>
      <c r="J55" s="1096"/>
      <c r="K55" s="1096"/>
      <c r="L55" s="1096"/>
      <c r="M55" s="1096"/>
      <c r="N55" s="1096"/>
      <c r="O55" s="1096"/>
      <c r="P55" s="1096"/>
      <c r="Q55" s="2032"/>
      <c r="R55" s="2184"/>
      <c r="S55" s="1738"/>
      <c r="T55" s="1738"/>
      <c r="U55" s="1738"/>
      <c r="V55" s="1602" t="str">
        <f>IFERROR(MID($V67,LEN($V67)-8,1),"")</f>
        <v/>
      </c>
      <c r="W55" s="1603"/>
      <c r="X55" s="1603"/>
      <c r="Y55" s="1569" t="str">
        <f>IFERROR(MID($V67,LEN($V67)-7,1),"")</f>
        <v/>
      </c>
      <c r="Z55" s="1569"/>
      <c r="AA55" s="1569"/>
      <c r="AB55" s="1569" t="str">
        <f>IFERROR(MID($V67,LEN($V67)-6,1),"")</f>
        <v/>
      </c>
      <c r="AC55" s="1569"/>
      <c r="AD55" s="1569"/>
      <c r="AE55" s="1569" t="str">
        <f>IFERROR(MID($V67,LEN($V67)-5,1),"")</f>
        <v/>
      </c>
      <c r="AF55" s="1569"/>
      <c r="AG55" s="1569"/>
      <c r="AH55" s="1569" t="str">
        <f>IFERROR(MID($V67,LEN($V67)-4,1),"")</f>
        <v>1</v>
      </c>
      <c r="AI55" s="1569"/>
      <c r="AJ55" s="1569"/>
      <c r="AK55" s="1569" t="str">
        <f>IFERROR(MID($V67,LEN($V67)-3,1),"")</f>
        <v>9</v>
      </c>
      <c r="AL55" s="1569"/>
      <c r="AM55" s="1569"/>
      <c r="AN55" s="1569" t="str">
        <f>IFERROR(MID($V67,LEN($V67)-2,1),"")</f>
        <v>8</v>
      </c>
      <c r="AO55" s="1569"/>
      <c r="AP55" s="1569"/>
      <c r="AQ55" s="1569" t="str">
        <f>IFERROR(MID($V67,LEN($V67)-1,1),"")</f>
        <v>3</v>
      </c>
      <c r="AR55" s="1569"/>
      <c r="AS55" s="1569"/>
      <c r="AT55" s="1569" t="str">
        <f>IFERROR(MID($V67,LEN($V67),1),"")</f>
        <v>3</v>
      </c>
      <c r="AU55" s="1569"/>
      <c r="AV55" s="1583"/>
      <c r="AW55" s="1580"/>
      <c r="AX55" s="1581"/>
      <c r="BA55" s="18"/>
      <c r="BB55" s="1582"/>
      <c r="BC55" s="1581"/>
      <c r="BH55" s="1581"/>
      <c r="BI55" s="1581"/>
      <c r="BJ55" s="1581"/>
      <c r="BK55" s="1581"/>
      <c r="BL55" s="1581"/>
      <c r="BM55" s="1985"/>
      <c r="BN55" s="1737"/>
      <c r="BO55" s="1738"/>
      <c r="BP55" s="1738"/>
      <c r="BQ55" s="1738"/>
      <c r="BR55" s="1602" t="str">
        <f>IFERROR(MID($BR67,LEN($BR67)-10,1),"")</f>
        <v/>
      </c>
      <c r="BS55" s="1603"/>
      <c r="BT55" s="1603"/>
      <c r="BU55" s="1569" t="str">
        <f>IFERROR(MID($BR67,LEN($BR67)-9,1),"")</f>
        <v/>
      </c>
      <c r="BV55" s="1569"/>
      <c r="BW55" s="1569"/>
      <c r="BX55" s="1613" t="str">
        <f>IFERROR(MID($BR67,LEN($BR67)-8,1),"")</f>
        <v/>
      </c>
      <c r="BY55" s="1569"/>
      <c r="BZ55" s="1569"/>
      <c r="CA55" s="1569" t="str">
        <f>IFERROR(MID($BR67,LEN($BR67)-7,1),"")</f>
        <v/>
      </c>
      <c r="CB55" s="1569"/>
      <c r="CC55" s="1569"/>
      <c r="CD55" s="1569" t="str">
        <f>IFERROR(MID($BR67,LEN($BR67)-6,1),"")</f>
        <v/>
      </c>
      <c r="CE55" s="1569"/>
      <c r="CF55" s="1569"/>
      <c r="CG55" s="1569" t="str">
        <f>IFERROR(MID($BR67,LEN($BR67)-5,1),"")</f>
        <v>1</v>
      </c>
      <c r="CH55" s="1569"/>
      <c r="CI55" s="1569"/>
      <c r="CJ55" s="1569" t="str">
        <f>IFERROR(MID($BR67,LEN($BR67)-4,1),"")</f>
        <v>7</v>
      </c>
      <c r="CK55" s="1569"/>
      <c r="CL55" s="1569"/>
      <c r="CM55" s="1569" t="str">
        <f>IFERROR(MID($BR67,LEN($BR67)-3,1),"")</f>
        <v>8</v>
      </c>
      <c r="CN55" s="1569"/>
      <c r="CO55" s="1569"/>
      <c r="CP55" s="1569" t="str">
        <f>IFERROR(MID($BR67,LEN($BR67)-2,1),"")</f>
        <v>4</v>
      </c>
      <c r="CQ55" s="1569"/>
      <c r="CR55" s="1569"/>
      <c r="CS55" s="1569" t="str">
        <f>IFERROR(MID($BR67,LEN($BR67)-1,1),"")</f>
        <v>9</v>
      </c>
      <c r="CT55" s="1569"/>
      <c r="CU55" s="1569"/>
      <c r="CV55" s="1569" t="str">
        <f>IFERROR(MID($BR67,LEN($BR67),1),"")</f>
        <v>7</v>
      </c>
      <c r="CW55" s="1569"/>
      <c r="CX55" s="1583"/>
      <c r="CY55" s="1580"/>
      <c r="CZ55" s="1581"/>
      <c r="DC55" s="18"/>
      <c r="DF55" s="1702"/>
      <c r="DG55" s="1702"/>
    </row>
    <row r="56" spans="4:111" ht="8.25" customHeight="1">
      <c r="D56" s="2953"/>
      <c r="E56" s="2302"/>
      <c r="F56" s="2954"/>
      <c r="G56" s="2031"/>
      <c r="H56" s="1096"/>
      <c r="I56" s="1096"/>
      <c r="J56" s="1096"/>
      <c r="K56" s="1096"/>
      <c r="L56" s="1096"/>
      <c r="M56" s="1096"/>
      <c r="N56" s="1096"/>
      <c r="O56" s="1096"/>
      <c r="P56" s="1096"/>
      <c r="Q56" s="2032"/>
      <c r="R56" s="2184"/>
      <c r="S56" s="1738"/>
      <c r="T56" s="1738"/>
      <c r="U56" s="1738"/>
      <c r="V56" s="1602"/>
      <c r="W56" s="1603"/>
      <c r="X56" s="1603"/>
      <c r="Y56" s="1569"/>
      <c r="Z56" s="1569"/>
      <c r="AA56" s="1569"/>
      <c r="AB56" s="1569"/>
      <c r="AC56" s="1569"/>
      <c r="AD56" s="1569"/>
      <c r="AE56" s="1569"/>
      <c r="AF56" s="1569"/>
      <c r="AG56" s="1569"/>
      <c r="AH56" s="1569"/>
      <c r="AI56" s="1569"/>
      <c r="AJ56" s="1569"/>
      <c r="AK56" s="1569"/>
      <c r="AL56" s="1569"/>
      <c r="AM56" s="1569"/>
      <c r="AN56" s="1569"/>
      <c r="AO56" s="1569"/>
      <c r="AP56" s="1569"/>
      <c r="AQ56" s="1569"/>
      <c r="AR56" s="1569"/>
      <c r="AS56" s="1569"/>
      <c r="AT56" s="1569"/>
      <c r="AU56" s="1569"/>
      <c r="AV56" s="1583"/>
      <c r="AW56" s="1582"/>
      <c r="AX56" s="1581"/>
      <c r="BB56" s="1604">
        <v>9</v>
      </c>
      <c r="BC56" s="1605"/>
      <c r="BD56" s="1605"/>
      <c r="BE56" s="1605"/>
      <c r="BF56" s="1605"/>
      <c r="BG56" s="1605"/>
      <c r="BH56" s="1605"/>
      <c r="BI56" s="1605"/>
      <c r="BJ56" s="1605"/>
      <c r="BK56" s="1605"/>
      <c r="BL56" s="1605"/>
      <c r="BM56" s="1606"/>
      <c r="BN56" s="1738"/>
      <c r="BO56" s="1738"/>
      <c r="BP56" s="1738"/>
      <c r="BQ56" s="1738"/>
      <c r="BR56" s="1602"/>
      <c r="BS56" s="1603"/>
      <c r="BT56" s="1603"/>
      <c r="BU56" s="1569"/>
      <c r="BV56" s="1569"/>
      <c r="BW56" s="1569"/>
      <c r="BX56" s="1613"/>
      <c r="BY56" s="1569"/>
      <c r="BZ56" s="1569"/>
      <c r="CA56" s="1569"/>
      <c r="CB56" s="1569"/>
      <c r="CC56" s="1569"/>
      <c r="CD56" s="1569"/>
      <c r="CE56" s="1569"/>
      <c r="CF56" s="1569"/>
      <c r="CG56" s="1569"/>
      <c r="CH56" s="1569"/>
      <c r="CI56" s="1569"/>
      <c r="CJ56" s="1569"/>
      <c r="CK56" s="1569"/>
      <c r="CL56" s="1569"/>
      <c r="CM56" s="1569"/>
      <c r="CN56" s="1569"/>
      <c r="CO56" s="1569"/>
      <c r="CP56" s="1569"/>
      <c r="CQ56" s="1569"/>
      <c r="CR56" s="1569"/>
      <c r="CS56" s="1569"/>
      <c r="CT56" s="1569"/>
      <c r="CU56" s="1569"/>
      <c r="CV56" s="1569"/>
      <c r="CW56" s="1569"/>
      <c r="CX56" s="1583"/>
      <c r="CY56" s="1582"/>
      <c r="CZ56" s="1581"/>
      <c r="DC56" s="18"/>
      <c r="DF56" s="1702"/>
      <c r="DG56" s="1702"/>
    </row>
    <row r="57" spans="4:111" ht="8.25" customHeight="1">
      <c r="D57" s="2953"/>
      <c r="E57" s="2302"/>
      <c r="F57" s="2954"/>
      <c r="G57" s="2031"/>
      <c r="H57" s="1096"/>
      <c r="I57" s="1096"/>
      <c r="J57" s="1096"/>
      <c r="K57" s="1096"/>
      <c r="L57" s="1096"/>
      <c r="M57" s="1096"/>
      <c r="N57" s="1096"/>
      <c r="O57" s="1096"/>
      <c r="P57" s="1096"/>
      <c r="Q57" s="2032"/>
      <c r="R57" s="2184"/>
      <c r="S57" s="1738"/>
      <c r="T57" s="1738"/>
      <c r="U57" s="1738"/>
      <c r="V57" s="1602"/>
      <c r="W57" s="1603"/>
      <c r="X57" s="1603"/>
      <c r="Y57" s="1569"/>
      <c r="Z57" s="1569"/>
      <c r="AA57" s="1569"/>
      <c r="AB57" s="1569"/>
      <c r="AC57" s="1569"/>
      <c r="AD57" s="1569"/>
      <c r="AE57" s="1569"/>
      <c r="AF57" s="1569"/>
      <c r="AG57" s="1569"/>
      <c r="AH57" s="1569"/>
      <c r="AI57" s="1569"/>
      <c r="AJ57" s="1569"/>
      <c r="AK57" s="1569"/>
      <c r="AL57" s="1569"/>
      <c r="AM57" s="1569"/>
      <c r="AN57" s="1569"/>
      <c r="AO57" s="1569"/>
      <c r="AP57" s="1569"/>
      <c r="AQ57" s="1569"/>
      <c r="AR57" s="1569"/>
      <c r="AS57" s="1569"/>
      <c r="AT57" s="1569"/>
      <c r="AU57" s="1569"/>
      <c r="AV57" s="1583"/>
      <c r="AW57" s="1582"/>
      <c r="AX57" s="1581"/>
      <c r="AY57" s="1715" t="s">
        <v>22</v>
      </c>
      <c r="AZ57" s="1715"/>
      <c r="BA57" s="1715"/>
      <c r="BB57" s="1607"/>
      <c r="BC57" s="1608"/>
      <c r="BD57" s="1608"/>
      <c r="BE57" s="1608"/>
      <c r="BF57" s="1608"/>
      <c r="BG57" s="1608"/>
      <c r="BH57" s="1608"/>
      <c r="BI57" s="1608"/>
      <c r="BJ57" s="1608"/>
      <c r="BK57" s="1608"/>
      <c r="BL57" s="1608"/>
      <c r="BM57" s="1609"/>
      <c r="BN57" s="1738"/>
      <c r="BO57" s="1738"/>
      <c r="BP57" s="1738"/>
      <c r="BQ57" s="1738"/>
      <c r="BR57" s="1602"/>
      <c r="BS57" s="1603"/>
      <c r="BT57" s="1603"/>
      <c r="BU57" s="1569"/>
      <c r="BV57" s="1569"/>
      <c r="BW57" s="1569"/>
      <c r="BX57" s="1613"/>
      <c r="BY57" s="1569"/>
      <c r="BZ57" s="1569"/>
      <c r="CA57" s="1569"/>
      <c r="CB57" s="1569"/>
      <c r="CC57" s="1569"/>
      <c r="CD57" s="1569"/>
      <c r="CE57" s="1569"/>
      <c r="CF57" s="1569"/>
      <c r="CG57" s="1569"/>
      <c r="CH57" s="1569"/>
      <c r="CI57" s="1569"/>
      <c r="CJ57" s="1569"/>
      <c r="CK57" s="1569"/>
      <c r="CL57" s="1569"/>
      <c r="CM57" s="1569"/>
      <c r="CN57" s="1569"/>
      <c r="CO57" s="1569"/>
      <c r="CP57" s="1569"/>
      <c r="CQ57" s="1569"/>
      <c r="CR57" s="1569"/>
      <c r="CS57" s="1569"/>
      <c r="CT57" s="1569"/>
      <c r="CU57" s="1569"/>
      <c r="CV57" s="1569"/>
      <c r="CW57" s="1569"/>
      <c r="CX57" s="1583"/>
      <c r="CY57" s="1582"/>
      <c r="CZ57" s="1581"/>
      <c r="DA57" s="1581" t="s">
        <v>26</v>
      </c>
      <c r="DB57" s="1581"/>
      <c r="DC57" s="18"/>
      <c r="DF57" s="1702"/>
      <c r="DG57" s="1702"/>
    </row>
    <row r="58" spans="4:111" ht="8.25" customHeight="1" thickBot="1">
      <c r="D58" s="2304"/>
      <c r="E58" s="2305"/>
      <c r="F58" s="2306"/>
      <c r="G58" s="2033"/>
      <c r="H58" s="2034"/>
      <c r="I58" s="2034"/>
      <c r="J58" s="2034"/>
      <c r="K58" s="2034"/>
      <c r="L58" s="2034"/>
      <c r="M58" s="2034"/>
      <c r="N58" s="2034"/>
      <c r="O58" s="2034"/>
      <c r="P58" s="2034"/>
      <c r="Q58" s="2035"/>
      <c r="R58" s="2184"/>
      <c r="S58" s="1738"/>
      <c r="T58" s="1738"/>
      <c r="U58" s="1738"/>
      <c r="Y58" s="12"/>
      <c r="Z58" s="12"/>
      <c r="AA58" s="12"/>
      <c r="AB58" s="12"/>
      <c r="AC58" s="12"/>
      <c r="AD58" s="1579" t="s">
        <v>113</v>
      </c>
      <c r="AE58" s="1579"/>
      <c r="AF58" s="12"/>
      <c r="AG58" s="12"/>
      <c r="AH58" s="12"/>
      <c r="AI58" s="12"/>
      <c r="AJ58" s="12"/>
      <c r="AK58" s="12"/>
      <c r="AL58" s="12"/>
      <c r="AM58" s="1579" t="s">
        <v>113</v>
      </c>
      <c r="AN58" s="1579"/>
      <c r="AO58" s="12"/>
      <c r="AP58" s="12"/>
      <c r="AQ58" s="12"/>
      <c r="AR58" s="12"/>
      <c r="AS58" s="12"/>
      <c r="AT58" s="12"/>
      <c r="AU58" s="12"/>
      <c r="AV58" s="12"/>
      <c r="AY58" s="1715"/>
      <c r="AZ58" s="1715"/>
      <c r="BA58" s="1715"/>
      <c r="BB58" s="1610"/>
      <c r="BC58" s="1611"/>
      <c r="BD58" s="1611"/>
      <c r="BE58" s="1611"/>
      <c r="BF58" s="1611"/>
      <c r="BG58" s="1611"/>
      <c r="BH58" s="1611"/>
      <c r="BI58" s="1611"/>
      <c r="BJ58" s="1611"/>
      <c r="BK58" s="1611"/>
      <c r="BL58" s="1611"/>
      <c r="BM58" s="1612"/>
      <c r="BN58" s="1738"/>
      <c r="BO58" s="1738"/>
      <c r="BP58" s="1738"/>
      <c r="BQ58" s="1738"/>
      <c r="BR58" s="41"/>
      <c r="BS58" s="41"/>
      <c r="BT58" s="41"/>
      <c r="BU58" s="41"/>
      <c r="BV58" s="41"/>
      <c r="BW58" s="1579" t="s">
        <v>113</v>
      </c>
      <c r="BX58" s="1579"/>
      <c r="BY58" s="12"/>
      <c r="BZ58" s="12"/>
      <c r="CA58" s="12"/>
      <c r="CB58" s="12"/>
      <c r="CC58" s="12"/>
      <c r="CD58" s="12"/>
      <c r="CE58" s="12"/>
      <c r="CF58" s="1579" t="s">
        <v>113</v>
      </c>
      <c r="CG58" s="1579"/>
      <c r="CH58" s="12"/>
      <c r="CI58" s="12"/>
      <c r="CJ58" s="12"/>
      <c r="CK58" s="12"/>
      <c r="CL58" s="12"/>
      <c r="CM58" s="12"/>
      <c r="CN58" s="12"/>
      <c r="CO58" s="1579" t="s">
        <v>113</v>
      </c>
      <c r="CP58" s="1579"/>
      <c r="CQ58" s="12"/>
      <c r="CR58" s="12"/>
      <c r="CS58" s="12"/>
      <c r="CT58" s="12"/>
      <c r="CU58" s="12"/>
      <c r="CV58" s="12"/>
      <c r="CW58" s="12"/>
      <c r="CX58" s="12"/>
      <c r="DA58" s="1581"/>
      <c r="DB58" s="1581"/>
      <c r="DC58" s="18"/>
      <c r="DF58" s="1702"/>
      <c r="DG58" s="1702"/>
    </row>
    <row r="59" spans="4:111" ht="8.25" customHeight="1" thickTop="1">
      <c r="D59" s="78"/>
      <c r="E59" s="79"/>
      <c r="F59" s="79"/>
      <c r="G59" s="79"/>
      <c r="H59" s="79"/>
      <c r="I59" s="79"/>
      <c r="J59" s="79"/>
      <c r="K59" s="79"/>
      <c r="L59" s="79"/>
      <c r="M59" s="79"/>
      <c r="N59" s="79"/>
      <c r="O59" s="79"/>
      <c r="P59" s="79"/>
      <c r="Q59" s="80"/>
      <c r="R59" s="2183" t="s">
        <v>119</v>
      </c>
      <c r="S59" s="1739"/>
      <c r="T59" s="1739"/>
      <c r="U59" s="1739"/>
      <c r="V59" s="81"/>
      <c r="W59" s="81" t="s">
        <v>31</v>
      </c>
      <c r="X59" s="81"/>
      <c r="Y59" s="81"/>
      <c r="Z59" s="81" t="s">
        <v>32</v>
      </c>
      <c r="AA59" s="81"/>
      <c r="AB59" s="81"/>
      <c r="AC59" s="81" t="s">
        <v>33</v>
      </c>
      <c r="AD59" s="81"/>
      <c r="AE59" s="81"/>
      <c r="AF59" s="81" t="s">
        <v>34</v>
      </c>
      <c r="AG59" s="81"/>
      <c r="AH59" s="81"/>
      <c r="AI59" s="81" t="s">
        <v>31</v>
      </c>
      <c r="AJ59" s="81"/>
      <c r="AK59" s="81"/>
      <c r="AL59" s="81" t="s">
        <v>32</v>
      </c>
      <c r="AM59" s="81"/>
      <c r="AN59" s="81"/>
      <c r="AO59" s="81" t="s">
        <v>33</v>
      </c>
      <c r="AP59" s="81"/>
      <c r="AQ59" s="81"/>
      <c r="AR59" s="81" t="s">
        <v>35</v>
      </c>
      <c r="AS59" s="81"/>
      <c r="AT59" s="81"/>
      <c r="AU59" s="81" t="s">
        <v>31</v>
      </c>
      <c r="AV59" s="81"/>
      <c r="AW59" s="72"/>
      <c r="AX59" s="72"/>
      <c r="AY59" s="72"/>
      <c r="AZ59" s="72"/>
      <c r="BA59" s="72"/>
      <c r="BB59" s="1582" t="s">
        <v>119</v>
      </c>
      <c r="BC59" s="1581"/>
      <c r="BH59" s="1581" t="s">
        <v>41</v>
      </c>
      <c r="BI59" s="1581"/>
      <c r="BJ59" s="1581"/>
      <c r="BK59" s="1581"/>
      <c r="BL59" s="1581"/>
      <c r="BM59" s="1985"/>
      <c r="BN59" s="1739" t="s">
        <v>119</v>
      </c>
      <c r="BO59" s="1739"/>
      <c r="BP59" s="1739"/>
      <c r="BQ59" s="1739"/>
      <c r="BR59" s="81"/>
      <c r="BS59" s="81" t="s">
        <v>32</v>
      </c>
      <c r="BT59" s="81"/>
      <c r="BU59" s="81"/>
      <c r="BV59" s="81" t="s">
        <v>33</v>
      </c>
      <c r="BW59" s="81"/>
      <c r="BX59" s="81"/>
      <c r="BY59" s="81" t="s">
        <v>34</v>
      </c>
      <c r="BZ59" s="81"/>
      <c r="CA59" s="81"/>
      <c r="CB59" s="81" t="s">
        <v>31</v>
      </c>
      <c r="CC59" s="81"/>
      <c r="CD59" s="81"/>
      <c r="CE59" s="81" t="s">
        <v>32</v>
      </c>
      <c r="CF59" s="81"/>
      <c r="CG59" s="81"/>
      <c r="CH59" s="81" t="s">
        <v>33</v>
      </c>
      <c r="CI59" s="81"/>
      <c r="CJ59" s="81"/>
      <c r="CK59" s="81" t="s">
        <v>35</v>
      </c>
      <c r="CL59" s="81"/>
      <c r="CM59" s="81"/>
      <c r="CN59" s="81" t="s">
        <v>31</v>
      </c>
      <c r="CO59" s="81"/>
      <c r="CP59" s="81"/>
      <c r="CQ59" s="81" t="s">
        <v>32</v>
      </c>
      <c r="CR59" s="81"/>
      <c r="CS59" s="81"/>
      <c r="CT59" s="81" t="s">
        <v>33</v>
      </c>
      <c r="CU59" s="81"/>
      <c r="CV59" s="81"/>
      <c r="CW59" s="81" t="s">
        <v>26</v>
      </c>
      <c r="CX59" s="81"/>
      <c r="CY59" s="72"/>
      <c r="CZ59" s="72"/>
      <c r="DA59" s="72"/>
      <c r="DB59" s="72"/>
      <c r="DC59" s="73"/>
      <c r="DF59" s="1702"/>
      <c r="DG59" s="1702"/>
    </row>
    <row r="60" spans="4:111" ht="8.25" customHeight="1">
      <c r="D60" s="2075" t="s">
        <v>24</v>
      </c>
      <c r="E60" s="2076"/>
      <c r="F60" s="2076"/>
      <c r="G60" s="2076"/>
      <c r="H60" s="2076"/>
      <c r="I60" s="2076"/>
      <c r="J60" s="2076"/>
      <c r="K60" s="2076"/>
      <c r="L60" s="2076"/>
      <c r="M60" s="2076"/>
      <c r="N60" s="2076"/>
      <c r="O60" s="2076"/>
      <c r="P60" s="2076"/>
      <c r="Q60" s="2077"/>
      <c r="R60" s="2184"/>
      <c r="S60" s="1738"/>
      <c r="T60" s="1738"/>
      <c r="U60" s="1738"/>
      <c r="V60" s="1602" t="str">
        <f>IFERROR(MID($V68,LEN($V68)-8,1),"")</f>
        <v/>
      </c>
      <c r="W60" s="1603"/>
      <c r="X60" s="1603"/>
      <c r="Y60" s="1569" t="str">
        <f>IFERROR(MID($V68,LEN($V68)-7,1),"")</f>
        <v/>
      </c>
      <c r="Z60" s="1569"/>
      <c r="AA60" s="1569"/>
      <c r="AB60" s="1569" t="str">
        <f>IFERROR(MID($V68,LEN($V68)-6,1),"")</f>
        <v/>
      </c>
      <c r="AC60" s="1569"/>
      <c r="AD60" s="1569"/>
      <c r="AE60" s="1569" t="str">
        <f>IFERROR(MID($V68,LEN($V68)-5,1),"")</f>
        <v/>
      </c>
      <c r="AF60" s="1569"/>
      <c r="AG60" s="1569"/>
      <c r="AH60" s="1569" t="str">
        <f>IFERROR(MID($V68,LEN($V68)-4,1),"")</f>
        <v>2</v>
      </c>
      <c r="AI60" s="1569"/>
      <c r="AJ60" s="1569"/>
      <c r="AK60" s="1569" t="str">
        <f>IFERROR(MID($V68,LEN($V68)-3,1),"")</f>
        <v>4</v>
      </c>
      <c r="AL60" s="1569"/>
      <c r="AM60" s="1569"/>
      <c r="AN60" s="1569" t="str">
        <f>IFERROR(MID($V68,LEN($V68)-2,1),"")</f>
        <v>1</v>
      </c>
      <c r="AO60" s="1569"/>
      <c r="AP60" s="1569"/>
      <c r="AQ60" s="1569" t="str">
        <f>IFERROR(MID($V68,LEN($V68)-1,1),"")</f>
        <v>7</v>
      </c>
      <c r="AR60" s="1569"/>
      <c r="AS60" s="1569"/>
      <c r="AT60" s="1569" t="str">
        <f>IFERROR(MID($V68,LEN($V68),1),"")</f>
        <v>2</v>
      </c>
      <c r="AU60" s="1569"/>
      <c r="AV60" s="1583"/>
      <c r="AW60" s="1580"/>
      <c r="AX60" s="1581"/>
      <c r="BB60" s="1582"/>
      <c r="BC60" s="1581"/>
      <c r="BH60" s="1581"/>
      <c r="BI60" s="1581"/>
      <c r="BJ60" s="1581"/>
      <c r="BK60" s="1581"/>
      <c r="BL60" s="1581"/>
      <c r="BM60" s="1985"/>
      <c r="BN60" s="1738"/>
      <c r="BO60" s="1738"/>
      <c r="BP60" s="1738"/>
      <c r="BQ60" s="1738"/>
      <c r="BR60" s="1602" t="str">
        <f>IFERROR(MID($BR68,LEN($BR68)-10,1),"")</f>
        <v/>
      </c>
      <c r="BS60" s="1603"/>
      <c r="BT60" s="1603"/>
      <c r="BU60" s="1569" t="str">
        <f>IFERROR(MID($BR68,LEN($BR68)-9,1),"")</f>
        <v/>
      </c>
      <c r="BV60" s="1569"/>
      <c r="BW60" s="1569"/>
      <c r="BX60" s="1613" t="str">
        <f>IFERROR(MID($BR68,LEN($BR68)-8,1),"")</f>
        <v/>
      </c>
      <c r="BY60" s="1569"/>
      <c r="BZ60" s="1569"/>
      <c r="CA60" s="1569" t="str">
        <f>IFERROR(MID($BR68,LEN($BR68)-7,1),"")</f>
        <v/>
      </c>
      <c r="CB60" s="1569"/>
      <c r="CC60" s="1569"/>
      <c r="CD60" s="1569" t="str">
        <f>IFERROR(MID($BR68,LEN($BR68)-6,1),"")</f>
        <v/>
      </c>
      <c r="CE60" s="1569"/>
      <c r="CF60" s="1569"/>
      <c r="CG60" s="1569" t="str">
        <f>IFERROR(MID($BR68,LEN($BR68)-5,1),"")</f>
        <v/>
      </c>
      <c r="CH60" s="1569"/>
      <c r="CI60" s="1569"/>
      <c r="CJ60" s="1569" t="str">
        <f>IFERROR(MID($BR68,LEN($BR68)-4,1),"")</f>
        <v/>
      </c>
      <c r="CK60" s="1569"/>
      <c r="CL60" s="1569"/>
      <c r="CM60" s="1569" t="str">
        <f>IFERROR(MID($BR68,LEN($BR68)-3,1),"")</f>
        <v/>
      </c>
      <c r="CN60" s="1569"/>
      <c r="CO60" s="1569"/>
      <c r="CP60" s="1569" t="str">
        <f>IFERROR(MID($BR68,LEN($BR68)-2,1),"")</f>
        <v>4</v>
      </c>
      <c r="CQ60" s="1569"/>
      <c r="CR60" s="1569"/>
      <c r="CS60" s="1569" t="str">
        <f>IFERROR(MID($BR68,LEN($BR68)-1,1),"")</f>
        <v>8</v>
      </c>
      <c r="CT60" s="1569"/>
      <c r="CU60" s="1569"/>
      <c r="CV60" s="1569" t="str">
        <f>IFERROR(MID($BR68,LEN($BR68),1),"")</f>
        <v>3</v>
      </c>
      <c r="CW60" s="1569"/>
      <c r="CX60" s="1583"/>
      <c r="CY60" s="1580"/>
      <c r="CZ60" s="1581"/>
      <c r="DC60" s="74"/>
      <c r="DF60" s="1702"/>
      <c r="DG60" s="1702"/>
    </row>
    <row r="61" spans="4:111" ht="8.25" customHeight="1">
      <c r="D61" s="2075"/>
      <c r="E61" s="2076"/>
      <c r="F61" s="2076"/>
      <c r="G61" s="2076"/>
      <c r="H61" s="2076"/>
      <c r="I61" s="2076"/>
      <c r="J61" s="2076"/>
      <c r="K61" s="2076"/>
      <c r="L61" s="2076"/>
      <c r="M61" s="2076"/>
      <c r="N61" s="2076"/>
      <c r="O61" s="2076"/>
      <c r="P61" s="2076"/>
      <c r="Q61" s="2077"/>
      <c r="R61" s="2184"/>
      <c r="S61" s="1738"/>
      <c r="T61" s="1738"/>
      <c r="U61" s="1738"/>
      <c r="V61" s="1602"/>
      <c r="W61" s="1603"/>
      <c r="X61" s="1603"/>
      <c r="Y61" s="1569"/>
      <c r="Z61" s="1569"/>
      <c r="AA61" s="1569"/>
      <c r="AB61" s="1569"/>
      <c r="AC61" s="1569"/>
      <c r="AD61" s="1569"/>
      <c r="AE61" s="1569"/>
      <c r="AF61" s="1569"/>
      <c r="AG61" s="1569"/>
      <c r="AH61" s="1569"/>
      <c r="AI61" s="1569"/>
      <c r="AJ61" s="1569"/>
      <c r="AK61" s="1569"/>
      <c r="AL61" s="1569"/>
      <c r="AM61" s="1569"/>
      <c r="AN61" s="1569"/>
      <c r="AO61" s="1569"/>
      <c r="AP61" s="1569"/>
      <c r="AQ61" s="1569"/>
      <c r="AR61" s="1569"/>
      <c r="AS61" s="1569"/>
      <c r="AT61" s="1569"/>
      <c r="AU61" s="1569"/>
      <c r="AV61" s="1583"/>
      <c r="AW61" s="1582"/>
      <c r="AX61" s="1581"/>
      <c r="BB61" s="2001">
        <v>0.02</v>
      </c>
      <c r="BC61" s="2002"/>
      <c r="BD61" s="2002"/>
      <c r="BE61" s="2002"/>
      <c r="BF61" s="2002"/>
      <c r="BG61" s="2002"/>
      <c r="BH61" s="2002"/>
      <c r="BI61" s="2002"/>
      <c r="BJ61" s="2002"/>
      <c r="BK61" s="2002"/>
      <c r="BL61" s="2002"/>
      <c r="BM61" s="2003"/>
      <c r="BN61" s="1738"/>
      <c r="BO61" s="1738"/>
      <c r="BP61" s="1738"/>
      <c r="BQ61" s="1738"/>
      <c r="BR61" s="1602"/>
      <c r="BS61" s="1603"/>
      <c r="BT61" s="1603"/>
      <c r="BU61" s="1569"/>
      <c r="BV61" s="1569"/>
      <c r="BW61" s="1569"/>
      <c r="BX61" s="1613"/>
      <c r="BY61" s="1569"/>
      <c r="BZ61" s="1569"/>
      <c r="CA61" s="1569"/>
      <c r="CB61" s="1569"/>
      <c r="CC61" s="1569"/>
      <c r="CD61" s="1569"/>
      <c r="CE61" s="1569"/>
      <c r="CF61" s="1569"/>
      <c r="CG61" s="1569"/>
      <c r="CH61" s="1569"/>
      <c r="CI61" s="1569"/>
      <c r="CJ61" s="1569"/>
      <c r="CK61" s="1569"/>
      <c r="CL61" s="1569"/>
      <c r="CM61" s="1569"/>
      <c r="CN61" s="1569"/>
      <c r="CO61" s="1569"/>
      <c r="CP61" s="1569"/>
      <c r="CQ61" s="1569"/>
      <c r="CR61" s="1569"/>
      <c r="CS61" s="1569"/>
      <c r="CT61" s="1569"/>
      <c r="CU61" s="1569"/>
      <c r="CV61" s="1569"/>
      <c r="CW61" s="1569"/>
      <c r="CX61" s="1583"/>
      <c r="CY61" s="1582"/>
      <c r="CZ61" s="1581"/>
      <c r="DC61" s="74"/>
      <c r="DF61" s="1702"/>
      <c r="DG61" s="1702"/>
    </row>
    <row r="62" spans="4:111" ht="8.25" customHeight="1">
      <c r="D62" s="82"/>
      <c r="E62" s="8"/>
      <c r="F62" s="8"/>
      <c r="G62" s="8"/>
      <c r="H62" s="8"/>
      <c r="I62" s="8"/>
      <c r="J62" s="8"/>
      <c r="K62" s="8"/>
      <c r="L62" s="8"/>
      <c r="M62" s="2071" t="s">
        <v>38</v>
      </c>
      <c r="N62" s="2071"/>
      <c r="O62" s="2071"/>
      <c r="P62" s="2071"/>
      <c r="Q62" s="2072"/>
      <c r="R62" s="2184"/>
      <c r="S62" s="1738"/>
      <c r="T62" s="1738"/>
      <c r="U62" s="1738"/>
      <c r="V62" s="1602"/>
      <c r="W62" s="1603"/>
      <c r="X62" s="1603"/>
      <c r="Y62" s="1569"/>
      <c r="Z62" s="1569"/>
      <c r="AA62" s="1569"/>
      <c r="AB62" s="1569"/>
      <c r="AC62" s="1569"/>
      <c r="AD62" s="1569"/>
      <c r="AE62" s="1569"/>
      <c r="AF62" s="1569"/>
      <c r="AG62" s="1569"/>
      <c r="AH62" s="1569"/>
      <c r="AI62" s="1569"/>
      <c r="AJ62" s="1569"/>
      <c r="AK62" s="1569"/>
      <c r="AL62" s="1569"/>
      <c r="AM62" s="1569"/>
      <c r="AN62" s="1569"/>
      <c r="AO62" s="1569"/>
      <c r="AP62" s="1569"/>
      <c r="AQ62" s="1569"/>
      <c r="AR62" s="1569"/>
      <c r="AS62" s="1569"/>
      <c r="AT62" s="1569"/>
      <c r="AU62" s="1569"/>
      <c r="AV62" s="1583"/>
      <c r="AW62" s="1582"/>
      <c r="AX62" s="1581"/>
      <c r="AY62" s="1715" t="s">
        <v>22</v>
      </c>
      <c r="AZ62" s="1715"/>
      <c r="BA62" s="1715"/>
      <c r="BB62" s="2001"/>
      <c r="BC62" s="2002"/>
      <c r="BD62" s="2002"/>
      <c r="BE62" s="2002"/>
      <c r="BF62" s="2002"/>
      <c r="BG62" s="2002"/>
      <c r="BH62" s="2002"/>
      <c r="BI62" s="2002"/>
      <c r="BJ62" s="2002"/>
      <c r="BK62" s="2002"/>
      <c r="BL62" s="2002"/>
      <c r="BM62" s="2003"/>
      <c r="BN62" s="1738"/>
      <c r="BO62" s="1738"/>
      <c r="BP62" s="1738"/>
      <c r="BQ62" s="1738"/>
      <c r="BR62" s="1602"/>
      <c r="BS62" s="1603"/>
      <c r="BT62" s="1603"/>
      <c r="BU62" s="1569"/>
      <c r="BV62" s="1569"/>
      <c r="BW62" s="1569"/>
      <c r="BX62" s="1613"/>
      <c r="BY62" s="1569"/>
      <c r="BZ62" s="1569"/>
      <c r="CA62" s="1569"/>
      <c r="CB62" s="1569"/>
      <c r="CC62" s="1569"/>
      <c r="CD62" s="1569"/>
      <c r="CE62" s="1569"/>
      <c r="CF62" s="1569"/>
      <c r="CG62" s="1569"/>
      <c r="CH62" s="1569"/>
      <c r="CI62" s="1569"/>
      <c r="CJ62" s="1569"/>
      <c r="CK62" s="1569"/>
      <c r="CL62" s="1569"/>
      <c r="CM62" s="1569"/>
      <c r="CN62" s="1569"/>
      <c r="CO62" s="1569"/>
      <c r="CP62" s="1569"/>
      <c r="CQ62" s="1569"/>
      <c r="CR62" s="1569"/>
      <c r="CS62" s="1569"/>
      <c r="CT62" s="1569"/>
      <c r="CU62" s="1569"/>
      <c r="CV62" s="1569"/>
      <c r="CW62" s="1569"/>
      <c r="CX62" s="1583"/>
      <c r="CY62" s="1582"/>
      <c r="CZ62" s="1581"/>
      <c r="DA62" s="1581" t="s">
        <v>26</v>
      </c>
      <c r="DB62" s="1581"/>
      <c r="DC62" s="74"/>
      <c r="DF62" s="1702"/>
      <c r="DG62" s="1702"/>
    </row>
    <row r="63" spans="4:111" ht="8.25" customHeight="1" thickBot="1">
      <c r="D63" s="83"/>
      <c r="E63" s="84"/>
      <c r="F63" s="84"/>
      <c r="G63" s="84"/>
      <c r="H63" s="84"/>
      <c r="I63" s="84"/>
      <c r="J63" s="84"/>
      <c r="K63" s="84"/>
      <c r="L63" s="84"/>
      <c r="M63" s="2073"/>
      <c r="N63" s="2073"/>
      <c r="O63" s="2073"/>
      <c r="P63" s="2073"/>
      <c r="Q63" s="2074"/>
      <c r="R63" s="2185"/>
      <c r="S63" s="1740"/>
      <c r="T63" s="1740"/>
      <c r="U63" s="1740"/>
      <c r="V63" s="76"/>
      <c r="W63" s="76"/>
      <c r="X63" s="76"/>
      <c r="Y63" s="76"/>
      <c r="Z63" s="76"/>
      <c r="AA63" s="76"/>
      <c r="AB63" s="76"/>
      <c r="AC63" s="76"/>
      <c r="AD63" s="1734" t="s">
        <v>113</v>
      </c>
      <c r="AE63" s="1734"/>
      <c r="AF63" s="76"/>
      <c r="AG63" s="76"/>
      <c r="AH63" s="76"/>
      <c r="AI63" s="76"/>
      <c r="AJ63" s="76"/>
      <c r="AK63" s="76"/>
      <c r="AL63" s="76"/>
      <c r="AM63" s="1734" t="s">
        <v>113</v>
      </c>
      <c r="AN63" s="1734"/>
      <c r="AO63" s="76"/>
      <c r="AP63" s="76"/>
      <c r="AQ63" s="76"/>
      <c r="AR63" s="76"/>
      <c r="AS63" s="76"/>
      <c r="AT63" s="76"/>
      <c r="AU63" s="76"/>
      <c r="AV63" s="76"/>
      <c r="AW63" s="76"/>
      <c r="AX63" s="76"/>
      <c r="AY63" s="2069"/>
      <c r="AZ63" s="2069"/>
      <c r="BA63" s="2069"/>
      <c r="BB63" s="2004"/>
      <c r="BC63" s="2005"/>
      <c r="BD63" s="2005"/>
      <c r="BE63" s="2005"/>
      <c r="BF63" s="2005"/>
      <c r="BG63" s="2005"/>
      <c r="BH63" s="2005"/>
      <c r="BI63" s="2005"/>
      <c r="BJ63" s="2005"/>
      <c r="BK63" s="2005"/>
      <c r="BL63" s="2005"/>
      <c r="BM63" s="2006"/>
      <c r="BN63" s="1740"/>
      <c r="BO63" s="1740"/>
      <c r="BP63" s="1740"/>
      <c r="BQ63" s="1740"/>
      <c r="BR63" s="85"/>
      <c r="BS63" s="85"/>
      <c r="BT63" s="85"/>
      <c r="BU63" s="85"/>
      <c r="BV63" s="85"/>
      <c r="BW63" s="1734" t="s">
        <v>113</v>
      </c>
      <c r="BX63" s="1734"/>
      <c r="BY63" s="76"/>
      <c r="BZ63" s="76"/>
      <c r="CA63" s="76"/>
      <c r="CB63" s="76"/>
      <c r="CC63" s="76"/>
      <c r="CD63" s="76"/>
      <c r="CE63" s="76"/>
      <c r="CF63" s="1734" t="s">
        <v>113</v>
      </c>
      <c r="CG63" s="1734"/>
      <c r="CH63" s="76"/>
      <c r="CI63" s="76"/>
      <c r="CJ63" s="76"/>
      <c r="CK63" s="76"/>
      <c r="CL63" s="76"/>
      <c r="CM63" s="76"/>
      <c r="CN63" s="76"/>
      <c r="CO63" s="1734" t="s">
        <v>113</v>
      </c>
      <c r="CP63" s="1734"/>
      <c r="CQ63" s="76"/>
      <c r="CR63" s="76"/>
      <c r="CS63" s="76"/>
      <c r="CT63" s="76"/>
      <c r="CU63" s="76"/>
      <c r="CV63" s="76"/>
      <c r="CW63" s="76"/>
      <c r="CX63" s="76"/>
      <c r="CY63" s="76"/>
      <c r="CZ63" s="76"/>
      <c r="DA63" s="1704"/>
      <c r="DB63" s="1704"/>
      <c r="DC63" s="77"/>
      <c r="DF63" s="1702"/>
      <c r="DG63" s="1702"/>
    </row>
    <row r="64" spans="4:111" ht="10.5" customHeight="1" thickTop="1">
      <c r="DF64" s="501"/>
      <c r="DG64" s="501"/>
    </row>
    <row r="65" spans="4:121" ht="20.25" customHeight="1">
      <c r="H65" s="33" t="s">
        <v>505</v>
      </c>
      <c r="I65" s="33"/>
      <c r="K65" s="33"/>
      <c r="L65" s="33"/>
      <c r="M65" s="33"/>
      <c r="N65" s="33"/>
      <c r="O65" s="33"/>
      <c r="P65" s="33"/>
      <c r="Q65" s="33"/>
      <c r="R65" s="30"/>
      <c r="S65" s="30"/>
      <c r="T65" s="30"/>
      <c r="U65" s="30"/>
      <c r="V65" s="2958">
        <v>24172</v>
      </c>
      <c r="W65" s="2959"/>
      <c r="X65" s="2959"/>
      <c r="Y65" s="2959"/>
      <c r="Z65" s="2959"/>
      <c r="AA65" s="2959"/>
      <c r="AB65" s="2959"/>
      <c r="AC65" s="2959"/>
      <c r="AD65" s="2959"/>
      <c r="AE65" s="2959"/>
      <c r="AF65" s="2959"/>
      <c r="AG65" s="2959"/>
      <c r="AH65" s="2959"/>
      <c r="AI65" s="2959"/>
      <c r="AJ65" s="2959"/>
      <c r="AK65" s="2959"/>
      <c r="AL65" s="2959"/>
      <c r="AM65" s="2959"/>
      <c r="AN65" s="2959"/>
      <c r="AO65" s="2959"/>
      <c r="AP65" s="2959"/>
      <c r="AQ65" s="2959"/>
      <c r="AR65" s="2959"/>
      <c r="AS65" s="2959"/>
      <c r="AT65" s="2959"/>
      <c r="AU65" s="2959"/>
      <c r="AV65" s="2960"/>
      <c r="AW65" s="30"/>
      <c r="AX65" s="30"/>
      <c r="AY65" s="30"/>
      <c r="AZ65" s="30"/>
      <c r="BA65" s="30"/>
      <c r="BB65" s="30"/>
      <c r="BC65" s="141" t="s">
        <v>504</v>
      </c>
      <c r="BD65" s="30"/>
      <c r="BE65" s="30"/>
      <c r="BF65" s="30"/>
      <c r="BG65" s="30"/>
      <c r="BH65" s="30"/>
      <c r="BI65" s="30"/>
      <c r="BJ65" s="30"/>
      <c r="BK65" s="30"/>
      <c r="BL65" s="30"/>
      <c r="BM65" s="30"/>
      <c r="BN65" s="30"/>
      <c r="BO65" s="30"/>
      <c r="BP65" s="30"/>
      <c r="BQ65" s="30"/>
      <c r="BR65" s="2955">
        <f>SUM(BR66,BR67)</f>
        <v>251013</v>
      </c>
      <c r="BS65" s="2956"/>
      <c r="BT65" s="2956"/>
      <c r="BU65" s="2956"/>
      <c r="BV65" s="2956"/>
      <c r="BW65" s="2956"/>
      <c r="BX65" s="2956"/>
      <c r="BY65" s="2956"/>
      <c r="BZ65" s="2956"/>
      <c r="CA65" s="2956"/>
      <c r="CB65" s="2956"/>
      <c r="CC65" s="2956"/>
      <c r="CD65" s="2956"/>
      <c r="CE65" s="2956"/>
      <c r="CF65" s="2956"/>
      <c r="CG65" s="2956"/>
      <c r="CH65" s="2956"/>
      <c r="CI65" s="2956"/>
      <c r="CJ65" s="2956"/>
      <c r="CK65" s="2956"/>
      <c r="CL65" s="2956"/>
      <c r="CM65" s="2956"/>
      <c r="CN65" s="2956"/>
      <c r="CO65" s="2956"/>
      <c r="CP65" s="2956"/>
      <c r="CQ65" s="2956"/>
      <c r="CR65" s="2956"/>
      <c r="CS65" s="2956"/>
      <c r="CT65" s="2956"/>
      <c r="CU65" s="2956"/>
      <c r="CV65" s="2956"/>
      <c r="CW65" s="2956"/>
      <c r="CX65" s="2957"/>
      <c r="DF65" s="501"/>
      <c r="DG65" s="501"/>
    </row>
    <row r="66" spans="4:121" ht="21" customHeight="1">
      <c r="G66" s="33"/>
      <c r="K66" s="33"/>
      <c r="L66" s="33"/>
      <c r="M66" s="33"/>
      <c r="N66" s="33"/>
      <c r="O66" s="33"/>
      <c r="P66" s="33"/>
      <c r="Q66" s="33"/>
      <c r="R66" s="30"/>
      <c r="S66" s="30"/>
      <c r="T66" s="30"/>
      <c r="U66" s="30"/>
      <c r="V66" s="2955">
        <f>SUM(V67:AV67)</f>
        <v>19833</v>
      </c>
      <c r="W66" s="2956"/>
      <c r="X66" s="2956"/>
      <c r="Y66" s="2956"/>
      <c r="Z66" s="2956"/>
      <c r="AA66" s="2956"/>
      <c r="AB66" s="2956"/>
      <c r="AC66" s="2956"/>
      <c r="AD66" s="2956"/>
      <c r="AE66" s="2956"/>
      <c r="AF66" s="2956"/>
      <c r="AG66" s="2956"/>
      <c r="AH66" s="2956"/>
      <c r="AI66" s="2956"/>
      <c r="AJ66" s="2956"/>
      <c r="AK66" s="2956"/>
      <c r="AL66" s="2956"/>
      <c r="AM66" s="2956"/>
      <c r="AN66" s="2956"/>
      <c r="AO66" s="2956"/>
      <c r="AP66" s="2956"/>
      <c r="AQ66" s="2956"/>
      <c r="AR66" s="2956"/>
      <c r="AS66" s="2956"/>
      <c r="AT66" s="2956"/>
      <c r="AU66" s="2956"/>
      <c r="AV66" s="2957"/>
      <c r="AW66" s="30"/>
      <c r="AX66" s="30"/>
      <c r="AY66" s="30"/>
      <c r="AZ66" s="30"/>
      <c r="BA66" s="30"/>
      <c r="BB66" s="30"/>
      <c r="BC66" s="141" t="s">
        <v>505</v>
      </c>
      <c r="BD66" s="30"/>
      <c r="BE66" s="30"/>
      <c r="BF66" s="30"/>
      <c r="BG66" s="30"/>
      <c r="BH66" s="30"/>
      <c r="BI66" s="30"/>
      <c r="BJ66" s="30"/>
      <c r="BK66" s="30"/>
      <c r="BL66" s="30"/>
      <c r="BM66" s="30"/>
      <c r="BN66" s="30"/>
      <c r="BO66" s="30"/>
      <c r="BP66" s="30"/>
      <c r="BQ66" s="30"/>
      <c r="BR66" s="2955">
        <f>ROUNDDOWN(V65*BB51,0)</f>
        <v>72516</v>
      </c>
      <c r="BS66" s="2956"/>
      <c r="BT66" s="2956"/>
      <c r="BU66" s="2956"/>
      <c r="BV66" s="2956"/>
      <c r="BW66" s="2956"/>
      <c r="BX66" s="2956"/>
      <c r="BY66" s="2956"/>
      <c r="BZ66" s="2956"/>
      <c r="CA66" s="2956"/>
      <c r="CB66" s="2956"/>
      <c r="CC66" s="2956"/>
      <c r="CD66" s="2956"/>
      <c r="CE66" s="2956"/>
      <c r="CF66" s="2956"/>
      <c r="CG66" s="2956"/>
      <c r="CH66" s="2956"/>
      <c r="CI66" s="2956"/>
      <c r="CJ66" s="2956"/>
      <c r="CK66" s="2956"/>
      <c r="CL66" s="2956"/>
      <c r="CM66" s="2956"/>
      <c r="CN66" s="2956"/>
      <c r="CO66" s="2956"/>
      <c r="CP66" s="2956"/>
      <c r="CQ66" s="2956"/>
      <c r="CR66" s="2956"/>
      <c r="CS66" s="2956"/>
      <c r="CT66" s="2956"/>
      <c r="CU66" s="2956"/>
      <c r="CV66" s="2956"/>
      <c r="CW66" s="2956"/>
      <c r="CX66" s="2957"/>
      <c r="DF66" s="501"/>
      <c r="DG66" s="501"/>
    </row>
    <row r="67" spans="4:121" ht="22.9" customHeight="1">
      <c r="D67" s="502"/>
      <c r="E67" s="502"/>
      <c r="F67" s="502"/>
      <c r="G67" s="33"/>
      <c r="H67" s="33" t="s">
        <v>638</v>
      </c>
      <c r="I67" s="33"/>
      <c r="K67" s="33"/>
      <c r="L67" s="33"/>
      <c r="M67" s="33"/>
      <c r="N67" s="33"/>
      <c r="O67" s="33"/>
      <c r="P67" s="33"/>
      <c r="Q67" s="33"/>
      <c r="R67" s="30"/>
      <c r="S67" s="30"/>
      <c r="T67" s="30"/>
      <c r="U67" s="30"/>
      <c r="V67" s="2958">
        <v>19833</v>
      </c>
      <c r="W67" s="2959"/>
      <c r="X67" s="2959"/>
      <c r="Y67" s="2959"/>
      <c r="Z67" s="2959"/>
      <c r="AA67" s="2959"/>
      <c r="AB67" s="2959"/>
      <c r="AC67" s="2959"/>
      <c r="AD67" s="2959"/>
      <c r="AE67" s="2959"/>
      <c r="AF67" s="2959"/>
      <c r="AG67" s="2959"/>
      <c r="AH67" s="2959"/>
      <c r="AI67" s="2959"/>
      <c r="AJ67" s="2959"/>
      <c r="AK67" s="2959"/>
      <c r="AL67" s="2959"/>
      <c r="AM67" s="2959"/>
      <c r="AN67" s="2959"/>
      <c r="AO67" s="2959"/>
      <c r="AP67" s="2959"/>
      <c r="AQ67" s="2959"/>
      <c r="AR67" s="2959"/>
      <c r="AS67" s="2959"/>
      <c r="AT67" s="2959"/>
      <c r="AU67" s="2959"/>
      <c r="AV67" s="2960"/>
      <c r="AW67" s="30"/>
      <c r="AX67" s="30"/>
      <c r="AY67" s="30"/>
      <c r="AZ67" s="30"/>
      <c r="BA67" s="30"/>
      <c r="BB67" s="30"/>
      <c r="BC67" s="141" t="s">
        <v>639</v>
      </c>
      <c r="BD67" s="30"/>
      <c r="BE67" s="30"/>
      <c r="BF67" s="30"/>
      <c r="BG67" s="30"/>
      <c r="BH67" s="30"/>
      <c r="BI67" s="30"/>
      <c r="BJ67" s="30"/>
      <c r="BK67" s="30"/>
      <c r="BL67" s="30"/>
      <c r="BM67" s="30"/>
      <c r="BN67" s="30"/>
      <c r="BO67" s="30"/>
      <c r="BP67" s="30"/>
      <c r="BQ67" s="30"/>
      <c r="BR67" s="2955">
        <f>ROUNDDOWN(V67*BB56,0)</f>
        <v>178497</v>
      </c>
      <c r="BS67" s="2956"/>
      <c r="BT67" s="2956"/>
      <c r="BU67" s="2956"/>
      <c r="BV67" s="2956"/>
      <c r="BW67" s="2956"/>
      <c r="BX67" s="2956"/>
      <c r="BY67" s="2956"/>
      <c r="BZ67" s="2956"/>
      <c r="CA67" s="2956"/>
      <c r="CB67" s="2956"/>
      <c r="CC67" s="2956"/>
      <c r="CD67" s="2956"/>
      <c r="CE67" s="2956"/>
      <c r="CF67" s="2956"/>
      <c r="CG67" s="2956"/>
      <c r="CH67" s="2956"/>
      <c r="CI67" s="2956"/>
      <c r="CJ67" s="2956"/>
      <c r="CK67" s="2956"/>
      <c r="CL67" s="2956"/>
      <c r="CM67" s="2956"/>
      <c r="CN67" s="2956"/>
      <c r="CO67" s="2956"/>
      <c r="CP67" s="2956"/>
      <c r="CQ67" s="2956"/>
      <c r="CR67" s="2956"/>
      <c r="CS67" s="2956"/>
      <c r="CT67" s="2956"/>
      <c r="CU67" s="2956"/>
      <c r="CV67" s="2956"/>
      <c r="CW67" s="2956"/>
      <c r="CX67" s="2957"/>
      <c r="DF67" s="501"/>
      <c r="DG67" s="501"/>
    </row>
    <row r="68" spans="4:121" ht="20.25" customHeight="1">
      <c r="D68" s="502"/>
      <c r="E68" s="502"/>
      <c r="F68" s="502"/>
      <c r="G68" s="504"/>
      <c r="H68" s="33" t="s">
        <v>24</v>
      </c>
      <c r="I68" s="33"/>
      <c r="J68" s="33"/>
      <c r="K68" s="33"/>
      <c r="L68" s="33"/>
      <c r="M68" s="33"/>
      <c r="N68" s="33"/>
      <c r="O68" s="33"/>
      <c r="P68" s="33"/>
      <c r="Q68" s="504"/>
      <c r="V68" s="2955">
        <f>V65</f>
        <v>24172</v>
      </c>
      <c r="W68" s="2956"/>
      <c r="X68" s="2956"/>
      <c r="Y68" s="2956"/>
      <c r="Z68" s="2956"/>
      <c r="AA68" s="2956"/>
      <c r="AB68" s="2956"/>
      <c r="AC68" s="2956"/>
      <c r="AD68" s="2956"/>
      <c r="AE68" s="2956"/>
      <c r="AF68" s="2956"/>
      <c r="AG68" s="2956"/>
      <c r="AH68" s="2956"/>
      <c r="AI68" s="2956"/>
      <c r="AJ68" s="2956"/>
      <c r="AK68" s="2956"/>
      <c r="AL68" s="2956"/>
      <c r="AM68" s="2956"/>
      <c r="AN68" s="2956"/>
      <c r="AO68" s="2956"/>
      <c r="AP68" s="2956"/>
      <c r="AQ68" s="2956"/>
      <c r="AR68" s="2956"/>
      <c r="AS68" s="2956"/>
      <c r="AT68" s="2956"/>
      <c r="AU68" s="2956"/>
      <c r="AV68" s="2957"/>
      <c r="BB68" s="503"/>
      <c r="BC68" s="141" t="s">
        <v>24</v>
      </c>
      <c r="BD68" s="503"/>
      <c r="BE68" s="503"/>
      <c r="BF68" s="503"/>
      <c r="BG68" s="503"/>
      <c r="BH68" s="503"/>
      <c r="BI68" s="503"/>
      <c r="BJ68" s="503"/>
      <c r="BK68" s="503"/>
      <c r="BL68" s="503"/>
      <c r="BM68" s="503"/>
      <c r="BQ68" s="30"/>
      <c r="BR68" s="2955">
        <f>ROUND(V68*BB61,0)</f>
        <v>483</v>
      </c>
      <c r="BS68" s="2956"/>
      <c r="BT68" s="2956"/>
      <c r="BU68" s="2956"/>
      <c r="BV68" s="2956"/>
      <c r="BW68" s="2956"/>
      <c r="BX68" s="2956"/>
      <c r="BY68" s="2956"/>
      <c r="BZ68" s="2956"/>
      <c r="CA68" s="2956"/>
      <c r="CB68" s="2956"/>
      <c r="CC68" s="2956"/>
      <c r="CD68" s="2956"/>
      <c r="CE68" s="2956"/>
      <c r="CF68" s="2956"/>
      <c r="CG68" s="2956"/>
      <c r="CH68" s="2956"/>
      <c r="CI68" s="2956"/>
      <c r="CJ68" s="2956"/>
      <c r="CK68" s="2956"/>
      <c r="CL68" s="2956"/>
      <c r="CM68" s="2956"/>
      <c r="CN68" s="2956"/>
      <c r="CO68" s="2956"/>
      <c r="CP68" s="2956"/>
      <c r="CQ68" s="2956"/>
      <c r="CR68" s="2956"/>
      <c r="CS68" s="2956"/>
      <c r="CT68" s="2956"/>
      <c r="CU68" s="2956"/>
      <c r="CV68" s="2956"/>
      <c r="CW68" s="2956"/>
      <c r="CX68" s="2957"/>
      <c r="DF68" s="501"/>
      <c r="DG68" s="501"/>
    </row>
    <row r="69" spans="4:121" ht="20.25" customHeight="1">
      <c r="D69" s="502"/>
      <c r="E69" s="502"/>
      <c r="F69" s="502"/>
      <c r="G69" s="504"/>
      <c r="H69" s="33"/>
      <c r="I69" s="33"/>
      <c r="J69" s="33"/>
      <c r="K69" s="33"/>
      <c r="L69" s="33"/>
      <c r="M69" s="33"/>
      <c r="N69" s="33"/>
      <c r="O69" s="33"/>
      <c r="P69" s="33"/>
      <c r="Q69" s="504"/>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BB69" s="503"/>
      <c r="BC69" s="503"/>
      <c r="BD69" s="503"/>
      <c r="BE69" s="503"/>
      <c r="BF69" s="503"/>
      <c r="BG69" s="503"/>
      <c r="BH69" s="503"/>
      <c r="BI69" s="503"/>
      <c r="BJ69" s="503"/>
      <c r="BK69" s="503"/>
      <c r="BL69" s="503"/>
      <c r="BM69" s="503"/>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DF69" s="501"/>
      <c r="DG69" s="501"/>
    </row>
    <row r="70" spans="4:121" ht="8.25" customHeight="1">
      <c r="D70" s="502"/>
      <c r="E70" s="502"/>
      <c r="F70" s="502"/>
      <c r="G70" s="504"/>
      <c r="H70" s="33"/>
      <c r="I70" s="33"/>
      <c r="J70" s="33"/>
      <c r="K70" s="33"/>
      <c r="L70" s="33"/>
      <c r="M70" s="33"/>
      <c r="N70" s="33"/>
      <c r="O70" s="33"/>
      <c r="P70" s="33"/>
      <c r="Q70" s="504"/>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BB70" s="503"/>
      <c r="BD70" s="503"/>
      <c r="BE70" s="503"/>
      <c r="BF70" s="503"/>
      <c r="BG70" s="503"/>
      <c r="BH70" s="503"/>
      <c r="BI70" s="503"/>
      <c r="BJ70" s="503"/>
      <c r="BK70" s="503"/>
      <c r="BL70" s="503"/>
      <c r="BM70" s="503"/>
      <c r="BQ70" s="30"/>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DF70" s="501"/>
      <c r="DG70" s="501"/>
    </row>
    <row r="71" spans="4:121" ht="8.25" customHeight="1">
      <c r="D71" s="502"/>
      <c r="E71" s="502"/>
      <c r="F71" s="502"/>
      <c r="G71" s="505"/>
      <c r="I71" s="33"/>
      <c r="J71" s="33"/>
      <c r="K71" s="33"/>
      <c r="L71" s="33"/>
      <c r="M71" s="33"/>
      <c r="N71" s="33"/>
      <c r="O71" s="33"/>
      <c r="P71" s="33"/>
      <c r="Q71" s="33"/>
      <c r="R71" s="500"/>
      <c r="S71" s="500"/>
      <c r="T71" s="500"/>
      <c r="U71" s="500"/>
      <c r="BN71" s="500"/>
      <c r="BO71" s="500"/>
      <c r="BP71" s="500"/>
      <c r="BQ71" s="500"/>
      <c r="DF71" s="501"/>
      <c r="DG71" s="501"/>
    </row>
    <row r="72" spans="4:121" s="10" customFormat="1" ht="10.5" customHeight="1">
      <c r="DK72" s="8"/>
      <c r="DL72" s="8"/>
      <c r="DM72" s="8"/>
      <c r="DN72" s="8"/>
      <c r="DO72" s="8"/>
      <c r="DP72" s="8"/>
      <c r="DQ72" s="8"/>
    </row>
  </sheetData>
  <sheetProtection selectLockedCells="1"/>
  <mergeCells count="302">
    <mergeCell ref="D38:F58"/>
    <mergeCell ref="G54:Q58"/>
    <mergeCell ref="BR67:CX67"/>
    <mergeCell ref="BR68:CX68"/>
    <mergeCell ref="V67:AV67"/>
    <mergeCell ref="V68:AV68"/>
    <mergeCell ref="DF42:DG63"/>
    <mergeCell ref="V65:AV65"/>
    <mergeCell ref="V66:AV66"/>
    <mergeCell ref="BR65:CX65"/>
    <mergeCell ref="BR66:CX66"/>
    <mergeCell ref="AW60:AX62"/>
    <mergeCell ref="BR60:BT62"/>
    <mergeCell ref="DA57:DB58"/>
    <mergeCell ref="AD58:AE58"/>
    <mergeCell ref="AM58:AN58"/>
    <mergeCell ref="BW58:BX58"/>
    <mergeCell ref="CF58:CG58"/>
    <mergeCell ref="CO58:CP58"/>
    <mergeCell ref="CP55:CR57"/>
    <mergeCell ref="CS55:CU57"/>
    <mergeCell ref="CV55:CX57"/>
    <mergeCell ref="CY55:CZ57"/>
    <mergeCell ref="BB56:BM58"/>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CD60:CF62"/>
    <mergeCell ref="CG60:CI62"/>
    <mergeCell ref="CJ60:CL62"/>
    <mergeCell ref="AK60:AM62"/>
    <mergeCell ref="AN60:AP62"/>
    <mergeCell ref="AQ60:AS62"/>
    <mergeCell ref="AT60:AV62"/>
    <mergeCell ref="R59:U63"/>
    <mergeCell ref="BB59:BC60"/>
    <mergeCell ref="BH59:BM60"/>
    <mergeCell ref="BN59:BQ63"/>
    <mergeCell ref="D60:Q61"/>
    <mergeCell ref="V60:X62"/>
    <mergeCell ref="Y60:AA62"/>
    <mergeCell ref="AB60:AD62"/>
    <mergeCell ref="AE60:AG62"/>
    <mergeCell ref="AH60:AJ62"/>
    <mergeCell ref="M62:Q63"/>
    <mergeCell ref="AY62:BA63"/>
    <mergeCell ref="BX55:BZ57"/>
    <mergeCell ref="CA55:CC57"/>
    <mergeCell ref="CD55:CF57"/>
    <mergeCell ref="CG55:CI57"/>
    <mergeCell ref="CJ55:CL57"/>
    <mergeCell ref="CM55:CO57"/>
    <mergeCell ref="AN55:AP57"/>
    <mergeCell ref="AQ55:AS57"/>
    <mergeCell ref="AT55:AV57"/>
    <mergeCell ref="AW55:AX57"/>
    <mergeCell ref="BR55:BT57"/>
    <mergeCell ref="BU55:BW57"/>
    <mergeCell ref="BN54:BQ58"/>
    <mergeCell ref="R54:U58"/>
    <mergeCell ref="BB54:BC55"/>
    <mergeCell ref="BH54:BM55"/>
    <mergeCell ref="V55:X57"/>
    <mergeCell ref="Y55:AA57"/>
    <mergeCell ref="AB55:AD57"/>
    <mergeCell ref="AE55:AG57"/>
    <mergeCell ref="AH55:AJ57"/>
    <mergeCell ref="AK55:AM57"/>
    <mergeCell ref="AY57:BA58"/>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G49:Q53"/>
    <mergeCell ref="R49:U53"/>
    <mergeCell ref="BB49:BC50"/>
    <mergeCell ref="BH49:BM50"/>
    <mergeCell ref="CE38:CG40"/>
    <mergeCell ref="CH38:CI40"/>
    <mergeCell ref="CK38:CN40"/>
    <mergeCell ref="BD38:BE40"/>
    <mergeCell ref="BF38:BH40"/>
    <mergeCell ref="BI38:BJ40"/>
    <mergeCell ref="BL38:BO40"/>
    <mergeCell ref="BQ38:BT40"/>
    <mergeCell ref="BU38:BW40"/>
    <mergeCell ref="H41:P43"/>
    <mergeCell ref="V41:AV43"/>
    <mergeCell ref="BB41:BM43"/>
    <mergeCell ref="BQ41:CW43"/>
    <mergeCell ref="BR50:BT52"/>
    <mergeCell ref="BN49:BQ53"/>
    <mergeCell ref="V50:X52"/>
    <mergeCell ref="Y50:AA52"/>
    <mergeCell ref="AB50:AD52"/>
    <mergeCell ref="AE50:AG52"/>
    <mergeCell ref="AH50:AJ52"/>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BR32:BS34"/>
    <mergeCell ref="BU32:BW34"/>
    <mergeCell ref="AN32:AP32"/>
    <mergeCell ref="G30:R31"/>
    <mergeCell ref="AB30:AO31"/>
    <mergeCell ref="BN30:BT31"/>
    <mergeCell ref="BU30:CF31"/>
    <mergeCell ref="G32:I32"/>
    <mergeCell ref="J32:L32"/>
    <mergeCell ref="M32:O32"/>
    <mergeCell ref="P32:R32"/>
    <mergeCell ref="S32:U32"/>
    <mergeCell ref="AQ32:AS32"/>
    <mergeCell ref="AT32:AU34"/>
    <mergeCell ref="AN33:AP34"/>
    <mergeCell ref="AQ33:AS34"/>
    <mergeCell ref="V32:X32"/>
    <mergeCell ref="Y32:Z34"/>
    <mergeCell ref="AB32:AD32"/>
    <mergeCell ref="AE32:AG32"/>
    <mergeCell ref="AH32:AJ32"/>
    <mergeCell ref="AK32:AM32"/>
    <mergeCell ref="AK33:AM34"/>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G25:AD26"/>
    <mergeCell ref="AN25:BM26"/>
    <mergeCell ref="BI16:BN17"/>
    <mergeCell ref="BO16:BU17"/>
    <mergeCell ref="BV16:BZ17"/>
    <mergeCell ref="CG16:DC26"/>
    <mergeCell ref="BD18:BH23"/>
    <mergeCell ref="BI18:BN23"/>
    <mergeCell ref="BO18:BU23"/>
    <mergeCell ref="BV18:BZ23"/>
    <mergeCell ref="BS25:CC26"/>
    <mergeCell ref="Y19:AA21"/>
    <mergeCell ref="AB19:AD21"/>
    <mergeCell ref="AE19:AG21"/>
    <mergeCell ref="AH19:AJ21"/>
    <mergeCell ref="AK19:AM21"/>
    <mergeCell ref="AN19:AP21"/>
    <mergeCell ref="G19:I21"/>
    <mergeCell ref="J19:L21"/>
    <mergeCell ref="M19:O21"/>
    <mergeCell ref="P19:R21"/>
    <mergeCell ref="S19:U21"/>
    <mergeCell ref="V19:X21"/>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D2:K2"/>
    <mergeCell ref="L2:P2"/>
    <mergeCell ref="W4:AF4"/>
    <mergeCell ref="DL5:DM5"/>
    <mergeCell ref="F9:H10"/>
    <mergeCell ref="I9:K10"/>
    <mergeCell ref="AC9:AN10"/>
    <mergeCell ref="AQ9:BC10"/>
    <mergeCell ref="CG10:DC15"/>
    <mergeCell ref="F11:H14"/>
    <mergeCell ref="AQ11:AS14"/>
    <mergeCell ref="AT11:AU14"/>
    <mergeCell ref="BI14:BU15"/>
  </mergeCells>
  <phoneticPr fontId="2"/>
  <dataValidations count="2">
    <dataValidation type="list" allowBlank="1" showInputMessage="1" showErrorMessage="1" sqref="W4:AF4" xr:uid="{00000000-0002-0000-0700-000000000000}">
      <formula1>還付</formula1>
    </dataValidation>
    <dataValidation type="list" allowBlank="1" showInputMessage="1" showErrorMessage="1" error="料率が間違っております。" sqref="BB56:BM58" xr:uid="{00000000-0002-0000-0700-000001000000}">
      <formula1>確定雇用保険料率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6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利用方法・注意事項（必ずお読みください。）</vt:lpstr>
      <vt:lpstr>算定基礎賃金集計表</vt:lpstr>
      <vt:lpstr>申告書記入イメージ</vt:lpstr>
      <vt:lpstr>(参考)e-Govイメージ</vt:lpstr>
      <vt:lpstr>(参考)e-Govイメージ（保険料算定内訳）</vt:lpstr>
      <vt:lpstr>保険料計算シート（非表示）</vt:lpstr>
      <vt:lpstr>設定シート（非表示）</vt:lpstr>
      <vt:lpstr>算定基礎賃img(非表示)</vt:lpstr>
      <vt:lpstr>申告書img(非表示)</vt:lpstr>
      <vt:lpstr>DJ</vt:lpstr>
      <vt:lpstr>算定基礎賃金集計表!Print_Area</vt:lpstr>
      <vt:lpstr>'申告書img(非表示)'!Print_Area</vt:lpstr>
      <vt:lpstr>申告書記入イメージ!Print_Area</vt:lpstr>
      <vt:lpstr>'利用方法・注意事項（必ずお読みください。）'!Print_Area</vt:lpstr>
      <vt:lpstr>可能</vt:lpstr>
      <vt:lpstr>概算雇用保険料率</vt:lpstr>
      <vt:lpstr>確定雇用保険料率</vt:lpstr>
      <vt:lpstr>還付</vt:lpstr>
      <vt:lpstr>充当しない</vt:lpstr>
      <vt:lpstr>充当を優先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2023-04-19T06:49:54Z</dcterms:modified>
</cp:coreProperties>
</file>